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5" yWindow="240" windowWidth="28620" windowHeight="12795"/>
  </bookViews>
  <sheets>
    <sheet name="SCE Calc 0,0" sheetId="9" r:id="rId1"/>
    <sheet name="Summary For Docx" sheetId="15" r:id="rId2"/>
    <sheet name="SCE Calc 10,10 " sheetId="14" r:id="rId3"/>
    <sheet name="Weekly SCE - Raw" sheetId="2" r:id="rId4"/>
    <sheet name="Weekly SCE " sheetId="1" r:id="rId5"/>
    <sheet name="AdjustedSCE" sheetId="6" r:id="rId6"/>
    <sheet name="Land Area" sheetId="10" r:id="rId7"/>
    <sheet name="Total Solar Radiation" sheetId="7" r:id="rId8"/>
    <sheet name="Effective Solar Radiation" sheetId="8" r:id="rId9"/>
    <sheet name="Historical" sheetId="5" r:id="rId10"/>
  </sheets>
  <calcPr calcId="125725"/>
</workbook>
</file>

<file path=xl/calcChain.xml><?xml version="1.0" encoding="utf-8"?>
<calcChain xmlns="http://schemas.openxmlformats.org/spreadsheetml/2006/main">
  <c r="R39" i="9"/>
  <c r="R38"/>
  <c r="R37"/>
  <c r="R36"/>
  <c r="N39"/>
  <c r="N38"/>
  <c r="N37"/>
  <c r="N36"/>
  <c r="J39"/>
  <c r="J38"/>
  <c r="J37"/>
  <c r="J36"/>
  <c r="E39"/>
  <c r="E38"/>
  <c r="E37"/>
  <c r="E36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AL38"/>
  <c r="AK38"/>
  <c r="AJ38"/>
  <c r="AI38"/>
  <c r="AH38"/>
  <c r="AG38"/>
  <c r="AF38"/>
  <c r="AE38"/>
  <c r="AD38"/>
  <c r="Y38"/>
  <c r="AL37"/>
  <c r="AK37"/>
  <c r="AJ37"/>
  <c r="AI37"/>
  <c r="AH37"/>
  <c r="AG37"/>
  <c r="AF37"/>
  <c r="AE37"/>
  <c r="AD37"/>
  <c r="AC37"/>
  <c r="AB37"/>
  <c r="AA37"/>
  <c r="Z37"/>
  <c r="Y37"/>
  <c r="C17" i="15"/>
  <c r="C16"/>
  <c r="C15"/>
  <c r="C14"/>
  <c r="C13"/>
  <c r="C12"/>
  <c r="C11"/>
  <c r="C10"/>
  <c r="C9"/>
  <c r="C8"/>
  <c r="C7"/>
  <c r="C6"/>
  <c r="C5"/>
  <c r="C4"/>
  <c r="F30" i="14" l="1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BR37" i="6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G75" l="1"/>
  <c r="BF75"/>
  <c r="BG74"/>
  <c r="BF74"/>
  <c r="BG73"/>
  <c r="BF73"/>
  <c r="BG72"/>
  <c r="BF72"/>
  <c r="BG71"/>
  <c r="BF71"/>
  <c r="BG70"/>
  <c r="BF70"/>
  <c r="BG69"/>
  <c r="BF69"/>
  <c r="BG68"/>
  <c r="BF68"/>
  <c r="BG67"/>
  <c r="BF67"/>
  <c r="BG66"/>
  <c r="BF66"/>
  <c r="BG65"/>
  <c r="BF65"/>
  <c r="BG64"/>
  <c r="BF64"/>
  <c r="BG63"/>
  <c r="BF63"/>
  <c r="BG62"/>
  <c r="BF62"/>
  <c r="BG61"/>
  <c r="BF61"/>
  <c r="BG60"/>
  <c r="BF60"/>
  <c r="BG59"/>
  <c r="BF59"/>
  <c r="BG58"/>
  <c r="BF58"/>
  <c r="BG57"/>
  <c r="BF57"/>
  <c r="BG56"/>
  <c r="BF56"/>
  <c r="BG55"/>
  <c r="BF55"/>
  <c r="BG54"/>
  <c r="BF54"/>
  <c r="BG53"/>
  <c r="BF53"/>
  <c r="BG52"/>
  <c r="BF52"/>
  <c r="BG51"/>
  <c r="BF51"/>
  <c r="BG50"/>
  <c r="BF50"/>
  <c r="BG49"/>
  <c r="BF49"/>
  <c r="BG48"/>
  <c r="BF48"/>
  <c r="BG47"/>
  <c r="BF47"/>
  <c r="BG46"/>
  <c r="BF46"/>
  <c r="A11" i="14"/>
  <c r="A11" i="9"/>
  <c r="C30" i="14" l="1"/>
  <c r="C29"/>
  <c r="C28"/>
  <c r="C27"/>
  <c r="C26"/>
  <c r="C25"/>
  <c r="C24"/>
  <c r="C23"/>
  <c r="C22"/>
  <c r="C21"/>
  <c r="C20"/>
  <c r="C19"/>
  <c r="C18"/>
  <c r="C17"/>
  <c r="U35"/>
  <c r="U34"/>
  <c r="V34" s="1"/>
  <c r="W34" s="1"/>
  <c r="X34" s="1"/>
  <c r="Y34" s="1"/>
  <c r="Z34" s="1"/>
  <c r="AA34" s="1"/>
  <c r="AB34" s="1"/>
  <c r="AC34" s="1"/>
  <c r="AD34" s="1"/>
  <c r="AE34" s="1"/>
  <c r="AF34" s="1"/>
  <c r="AG34" s="1"/>
  <c r="AH34" s="1"/>
  <c r="U33"/>
  <c r="U32"/>
  <c r="U31"/>
  <c r="U30"/>
  <c r="U29"/>
  <c r="U28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U27"/>
  <c r="U26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U25"/>
  <c r="U24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U23"/>
  <c r="U22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U21"/>
  <c r="U20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U19"/>
  <c r="U18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U17"/>
  <c r="U16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U15"/>
  <c r="U14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U13"/>
  <c r="U12"/>
  <c r="U11"/>
  <c r="U10"/>
  <c r="U9"/>
  <c r="U8"/>
  <c r="U7"/>
  <c r="V35"/>
  <c r="W35" s="1"/>
  <c r="X35" s="1"/>
  <c r="Y35" s="1"/>
  <c r="Z35" s="1"/>
  <c r="AA35" s="1"/>
  <c r="AB35" s="1"/>
  <c r="AC35" s="1"/>
  <c r="AD35" s="1"/>
  <c r="AE35" s="1"/>
  <c r="AF35" s="1"/>
  <c r="AG35" s="1"/>
  <c r="AH35" s="1"/>
  <c r="V33"/>
  <c r="W33" s="1"/>
  <c r="X33" s="1"/>
  <c r="Y33" s="1"/>
  <c r="Z33" s="1"/>
  <c r="AA33" s="1"/>
  <c r="AB33" s="1"/>
  <c r="AC33" s="1"/>
  <c r="AD33" s="1"/>
  <c r="AE33" s="1"/>
  <c r="AF33" s="1"/>
  <c r="AG33" s="1"/>
  <c r="AH33" s="1"/>
  <c r="V32"/>
  <c r="W32" s="1"/>
  <c r="X32" s="1"/>
  <c r="Y32" s="1"/>
  <c r="Z32" s="1"/>
  <c r="AA32" s="1"/>
  <c r="AB32" s="1"/>
  <c r="AC32" s="1"/>
  <c r="AD32" s="1"/>
  <c r="AE32" s="1"/>
  <c r="AF32" s="1"/>
  <c r="AG32" s="1"/>
  <c r="AH32" s="1"/>
  <c r="V31"/>
  <c r="W31" s="1"/>
  <c r="X31" s="1"/>
  <c r="Y31" s="1"/>
  <c r="Z31" s="1"/>
  <c r="AA31" s="1"/>
  <c r="AB31" s="1"/>
  <c r="AC31" s="1"/>
  <c r="AD31" s="1"/>
  <c r="AE31" s="1"/>
  <c r="AF31" s="1"/>
  <c r="AG31" s="1"/>
  <c r="AH31" s="1"/>
  <c r="V30"/>
  <c r="W30" s="1"/>
  <c r="X30" s="1"/>
  <c r="Y30" s="1"/>
  <c r="Z30" s="1"/>
  <c r="AA30" s="1"/>
  <c r="AB30" s="1"/>
  <c r="AC30" s="1"/>
  <c r="AD30" s="1"/>
  <c r="AE30" s="1"/>
  <c r="AF30" s="1"/>
  <c r="AG30" s="1"/>
  <c r="AH30" s="1"/>
  <c r="V29"/>
  <c r="W29" s="1"/>
  <c r="X29" s="1"/>
  <c r="Y29" s="1"/>
  <c r="Z29" s="1"/>
  <c r="AA29" s="1"/>
  <c r="AB29" s="1"/>
  <c r="AC29" s="1"/>
  <c r="AD29" s="1"/>
  <c r="AE29" s="1"/>
  <c r="AF29" s="1"/>
  <c r="AG29" s="1"/>
  <c r="AH29" s="1"/>
  <c r="V27"/>
  <c r="W27" s="1"/>
  <c r="X27" s="1"/>
  <c r="Y27" s="1"/>
  <c r="Z27" s="1"/>
  <c r="AA27" s="1"/>
  <c r="AB27" s="1"/>
  <c r="AC27" s="1"/>
  <c r="AD27" s="1"/>
  <c r="AE27" s="1"/>
  <c r="AF27" s="1"/>
  <c r="AG27" s="1"/>
  <c r="AH27" s="1"/>
  <c r="V25"/>
  <c r="W25" s="1"/>
  <c r="X25" s="1"/>
  <c r="Y25" s="1"/>
  <c r="Z25" s="1"/>
  <c r="AA25" s="1"/>
  <c r="AB25" s="1"/>
  <c r="AC25" s="1"/>
  <c r="AD25" s="1"/>
  <c r="AE25" s="1"/>
  <c r="AF25" s="1"/>
  <c r="AG25" s="1"/>
  <c r="AH25" s="1"/>
  <c r="V23"/>
  <c r="W23" s="1"/>
  <c r="X23" s="1"/>
  <c r="Y23" s="1"/>
  <c r="Z23" s="1"/>
  <c r="AA23" s="1"/>
  <c r="AB23" s="1"/>
  <c r="AC23" s="1"/>
  <c r="AD23" s="1"/>
  <c r="AE23" s="1"/>
  <c r="AF23" s="1"/>
  <c r="AG23" s="1"/>
  <c r="AH23" s="1"/>
  <c r="V21"/>
  <c r="W21" s="1"/>
  <c r="X21" s="1"/>
  <c r="Y21" s="1"/>
  <c r="Z21" s="1"/>
  <c r="AA21" s="1"/>
  <c r="AB21" s="1"/>
  <c r="AC21" s="1"/>
  <c r="AD21" s="1"/>
  <c r="AE21" s="1"/>
  <c r="AF21" s="1"/>
  <c r="AG21" s="1"/>
  <c r="AH21" s="1"/>
  <c r="V19"/>
  <c r="W19" s="1"/>
  <c r="X19" s="1"/>
  <c r="Y19" s="1"/>
  <c r="Z19" s="1"/>
  <c r="AA19" s="1"/>
  <c r="AB19" s="1"/>
  <c r="AC19" s="1"/>
  <c r="AD19" s="1"/>
  <c r="AE19" s="1"/>
  <c r="AF19" s="1"/>
  <c r="AG19" s="1"/>
  <c r="AH19" s="1"/>
  <c r="V17"/>
  <c r="W17" s="1"/>
  <c r="X17" s="1"/>
  <c r="Y17" s="1"/>
  <c r="Z17" s="1"/>
  <c r="AA17" s="1"/>
  <c r="AB17" s="1"/>
  <c r="AC17" s="1"/>
  <c r="AD17" s="1"/>
  <c r="AE17" s="1"/>
  <c r="AF17" s="1"/>
  <c r="AG17" s="1"/>
  <c r="AH17" s="1"/>
  <c r="V15"/>
  <c r="W15" s="1"/>
  <c r="X15" s="1"/>
  <c r="Y15" s="1"/>
  <c r="Z15" s="1"/>
  <c r="AA15" s="1"/>
  <c r="AB15" s="1"/>
  <c r="AC15" s="1"/>
  <c r="AD15" s="1"/>
  <c r="AE15" s="1"/>
  <c r="AF15" s="1"/>
  <c r="AG15" s="1"/>
  <c r="AH15" s="1"/>
  <c r="V13"/>
  <c r="W13" s="1"/>
  <c r="X13" s="1"/>
  <c r="Y13" s="1"/>
  <c r="Z13" s="1"/>
  <c r="AA13" s="1"/>
  <c r="AB13" s="1"/>
  <c r="AC13" s="1"/>
  <c r="AD13" s="1"/>
  <c r="AE13" s="1"/>
  <c r="AF13" s="1"/>
  <c r="AG13" s="1"/>
  <c r="AH13" s="1"/>
  <c r="V12"/>
  <c r="W12" s="1"/>
  <c r="X12" s="1"/>
  <c r="Y12" s="1"/>
  <c r="Z12" s="1"/>
  <c r="AA12" s="1"/>
  <c r="AB12" s="1"/>
  <c r="AC12" s="1"/>
  <c r="AD12" s="1"/>
  <c r="AE12" s="1"/>
  <c r="AF12" s="1"/>
  <c r="AG12" s="1"/>
  <c r="AH12" s="1"/>
  <c r="V11"/>
  <c r="W11" s="1"/>
  <c r="X11" s="1"/>
  <c r="Y11" s="1"/>
  <c r="Z11" s="1"/>
  <c r="AA11" s="1"/>
  <c r="AB11" s="1"/>
  <c r="AC11" s="1"/>
  <c r="AD11" s="1"/>
  <c r="AE11" s="1"/>
  <c r="AF11" s="1"/>
  <c r="AG11" s="1"/>
  <c r="AH11" s="1"/>
  <c r="V10"/>
  <c r="W10" s="1"/>
  <c r="X10" s="1"/>
  <c r="Y10" s="1"/>
  <c r="Z10" s="1"/>
  <c r="AA10" s="1"/>
  <c r="AB10" s="1"/>
  <c r="AC10" s="1"/>
  <c r="AD10" s="1"/>
  <c r="AE10" s="1"/>
  <c r="AF10" s="1"/>
  <c r="AG10" s="1"/>
  <c r="AH10" s="1"/>
  <c r="V9"/>
  <c r="W9" s="1"/>
  <c r="X9" s="1"/>
  <c r="Y9" s="1"/>
  <c r="Z9" s="1"/>
  <c r="AA9" s="1"/>
  <c r="AB9" s="1"/>
  <c r="AC9" s="1"/>
  <c r="AD9" s="1"/>
  <c r="AE9" s="1"/>
  <c r="AF9" s="1"/>
  <c r="AG9" s="1"/>
  <c r="AH9" s="1"/>
  <c r="V8"/>
  <c r="W8" s="1"/>
  <c r="X8" s="1"/>
  <c r="Y8" s="1"/>
  <c r="Z8" s="1"/>
  <c r="AA8" s="1"/>
  <c r="AB8" s="1"/>
  <c r="AC8" s="1"/>
  <c r="AD8" s="1"/>
  <c r="AE8" s="1"/>
  <c r="AF8" s="1"/>
  <c r="AG8" s="1"/>
  <c r="AH8" s="1"/>
  <c r="V7"/>
  <c r="W7" s="1"/>
  <c r="X7" s="1"/>
  <c r="Y7" s="1"/>
  <c r="Z7" s="1"/>
  <c r="AA7" s="1"/>
  <c r="AB7" s="1"/>
  <c r="AC7" s="1"/>
  <c r="AD7" s="1"/>
  <c r="AE7" s="1"/>
  <c r="AF7" s="1"/>
  <c r="AG7" s="1"/>
  <c r="AH7" s="1"/>
  <c r="U6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Y7" i="9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Y8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Y9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Y10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Y1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Y12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Y13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Y14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Y15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Y16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Y17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Y18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Y19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Y20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Y2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Y22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Y23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Y24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Y25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Y26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Y27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Y28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Y29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Y30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Y3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Y32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Y33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Y34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Y35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Y6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D32" i="14"/>
  <c r="I19"/>
  <c r="M19" s="1"/>
  <c r="I18"/>
  <c r="M18" s="1"/>
  <c r="I17"/>
  <c r="M17" s="1"/>
  <c r="A8"/>
  <c r="I24" s="1"/>
  <c r="M24" s="1"/>
  <c r="Q7"/>
  <c r="Q8" s="1"/>
  <c r="Q9" s="1"/>
  <c r="AA5"/>
  <c r="AB5" s="1"/>
  <c r="AC5" s="1"/>
  <c r="AD5" s="1"/>
  <c r="AE5" s="1"/>
  <c r="AF5" s="1"/>
  <c r="AG5" s="1"/>
  <c r="AH5" s="1"/>
  <c r="Y5"/>
  <c r="X5"/>
  <c r="W5" s="1"/>
  <c r="V5" s="1"/>
  <c r="E75" i="8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D32" i="9"/>
  <c r="A8"/>
  <c r="AY28" i="6"/>
  <c r="AE5" i="9"/>
  <c r="AF5" s="1"/>
  <c r="AG5" s="1"/>
  <c r="AH5" s="1"/>
  <c r="AI5" s="1"/>
  <c r="AJ5" s="1"/>
  <c r="AK5" s="1"/>
  <c r="AL5" s="1"/>
  <c r="AC5"/>
  <c r="AB5" s="1"/>
  <c r="AA5" s="1"/>
  <c r="Z5" s="1"/>
  <c r="AY37" i="6"/>
  <c r="AY36"/>
  <c r="AY35"/>
  <c r="AY34"/>
  <c r="AY33"/>
  <c r="AY32"/>
  <c r="AY31"/>
  <c r="AY30"/>
  <c r="AY29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59"/>
  <c r="AY58"/>
  <c r="AY57"/>
  <c r="AY56"/>
  <c r="AY55"/>
  <c r="AY54"/>
  <c r="AY53"/>
  <c r="AY52"/>
  <c r="AY51"/>
  <c r="AY50"/>
  <c r="AY49"/>
  <c r="AY48"/>
  <c r="AY47"/>
  <c r="AY46"/>
  <c r="AY75"/>
  <c r="AY74"/>
  <c r="AY73"/>
  <c r="AY72"/>
  <c r="AY71"/>
  <c r="AY70"/>
  <c r="AY69"/>
  <c r="AY68"/>
  <c r="AY67"/>
  <c r="AY66"/>
  <c r="AY65"/>
  <c r="AY64"/>
  <c r="AY63"/>
  <c r="AY62"/>
  <c r="AY61"/>
  <c r="AY60"/>
  <c r="BB48"/>
  <c r="BB49" s="1"/>
  <c r="BB50" s="1"/>
  <c r="BB51" s="1"/>
  <c r="BB52" s="1"/>
  <c r="BB53" s="1"/>
  <c r="BB54" s="1"/>
  <c r="BB55" s="1"/>
  <c r="BB56" s="1"/>
  <c r="BB57" s="1"/>
  <c r="BB58" s="1"/>
  <c r="BB59" s="1"/>
  <c r="BB60" s="1"/>
  <c r="BB61" s="1"/>
  <c r="BB62" s="1"/>
  <c r="BB63" s="1"/>
  <c r="BB64" s="1"/>
  <c r="BB65" s="1"/>
  <c r="BB66" s="1"/>
  <c r="BB67" s="1"/>
  <c r="BB68" s="1"/>
  <c r="BB69" s="1"/>
  <c r="BB70" s="1"/>
  <c r="BB71" s="1"/>
  <c r="BB72" s="1"/>
  <c r="BB73" s="1"/>
  <c r="BB74" s="1"/>
  <c r="BB75" s="1"/>
  <c r="BB47"/>
  <c r="BE49"/>
  <c r="BE48" s="1"/>
  <c r="BE47" s="1"/>
  <c r="BE46" s="1"/>
  <c r="AZ78"/>
  <c r="AZ41" s="1"/>
  <c r="AZ77"/>
  <c r="AZ40" s="1"/>
  <c r="AZ76"/>
  <c r="AZ39" s="1"/>
  <c r="AZ75"/>
  <c r="AZ38" s="1"/>
  <c r="AZ74"/>
  <c r="AZ37" s="1"/>
  <c r="AZ73"/>
  <c r="AZ36" s="1"/>
  <c r="AZ72"/>
  <c r="AZ35" s="1"/>
  <c r="AZ71"/>
  <c r="AZ34" s="1"/>
  <c r="AZ70"/>
  <c r="AZ33" s="1"/>
  <c r="AZ69"/>
  <c r="AZ32" s="1"/>
  <c r="AZ68"/>
  <c r="AZ31" s="1"/>
  <c r="AZ67"/>
  <c r="AZ30" s="1"/>
  <c r="AZ66"/>
  <c r="AZ29" s="1"/>
  <c r="AZ65"/>
  <c r="AZ28" s="1"/>
  <c r="AZ64"/>
  <c r="AZ27" s="1"/>
  <c r="AZ63"/>
  <c r="AZ26" s="1"/>
  <c r="AZ62"/>
  <c r="AZ25" s="1"/>
  <c r="AZ61"/>
  <c r="AZ24" s="1"/>
  <c r="AZ60"/>
  <c r="AZ23" s="1"/>
  <c r="AZ59"/>
  <c r="AZ22" s="1"/>
  <c r="AZ58"/>
  <c r="AZ21" s="1"/>
  <c r="AZ57"/>
  <c r="AZ20" s="1"/>
  <c r="AZ56"/>
  <c r="AZ19" s="1"/>
  <c r="AZ55"/>
  <c r="AZ18" s="1"/>
  <c r="AZ54"/>
  <c r="AZ17" s="1"/>
  <c r="AZ53"/>
  <c r="AZ16" s="1"/>
  <c r="AZ52"/>
  <c r="AZ15" s="1"/>
  <c r="AZ51"/>
  <c r="AZ14" s="1"/>
  <c r="AZ50"/>
  <c r="AZ13" s="1"/>
  <c r="AZ49"/>
  <c r="AZ12" s="1"/>
  <c r="AZ48"/>
  <c r="AZ11" s="1"/>
  <c r="AZ47"/>
  <c r="AZ10" s="1"/>
  <c r="AZ46"/>
  <c r="AZ9" s="1"/>
  <c r="AZ45"/>
  <c r="AZ8" s="1"/>
  <c r="AZ44"/>
  <c r="AZ7" s="1"/>
  <c r="A74"/>
  <c r="A75" s="1"/>
  <c r="A76" s="1"/>
  <c r="A77" s="1"/>
  <c r="A78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4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1"/>
  <c r="A10"/>
  <c r="U7" i="9"/>
  <c r="U8" s="1"/>
  <c r="U9" s="1"/>
  <c r="AX7" i="6"/>
  <c r="AW7"/>
  <c r="AX41"/>
  <c r="AW41"/>
  <c r="AV41"/>
  <c r="AV78" s="1"/>
  <c r="AU41"/>
  <c r="AU78" s="1"/>
  <c r="AT41"/>
  <c r="AT78" s="1"/>
  <c r="AS41"/>
  <c r="AS78" s="1"/>
  <c r="AR41"/>
  <c r="AR78" s="1"/>
  <c r="AQ41"/>
  <c r="AQ78" s="1"/>
  <c r="AP41"/>
  <c r="AP78" s="1"/>
  <c r="AO41"/>
  <c r="AO78" s="1"/>
  <c r="AN41"/>
  <c r="AN78" s="1"/>
  <c r="AM41"/>
  <c r="AM78" s="1"/>
  <c r="AL41"/>
  <c r="AL78" s="1"/>
  <c r="AK41"/>
  <c r="AK78" s="1"/>
  <c r="AJ41"/>
  <c r="AJ78" s="1"/>
  <c r="AI41"/>
  <c r="AI78" s="1"/>
  <c r="AH41"/>
  <c r="AH78" s="1"/>
  <c r="AG41"/>
  <c r="AG78" s="1"/>
  <c r="AF41"/>
  <c r="AF78" s="1"/>
  <c r="AE41"/>
  <c r="AE78" s="1"/>
  <c r="AD41"/>
  <c r="AD78" s="1"/>
  <c r="AC41"/>
  <c r="AC78" s="1"/>
  <c r="AB41"/>
  <c r="AB78" s="1"/>
  <c r="AA41"/>
  <c r="AA78" s="1"/>
  <c r="Z41"/>
  <c r="Z78" s="1"/>
  <c r="Y41"/>
  <c r="Y78" s="1"/>
  <c r="X41"/>
  <c r="X78" s="1"/>
  <c r="W41"/>
  <c r="W78" s="1"/>
  <c r="V41"/>
  <c r="V78" s="1"/>
  <c r="U41"/>
  <c r="U78" s="1"/>
  <c r="T41"/>
  <c r="T78" s="1"/>
  <c r="S41"/>
  <c r="S78" s="1"/>
  <c r="R41"/>
  <c r="R78" s="1"/>
  <c r="Q41"/>
  <c r="Q78" s="1"/>
  <c r="P41"/>
  <c r="P78" s="1"/>
  <c r="O41"/>
  <c r="O78" s="1"/>
  <c r="N41"/>
  <c r="N78" s="1"/>
  <c r="M41"/>
  <c r="M78" s="1"/>
  <c r="L41"/>
  <c r="L78" s="1"/>
  <c r="K41"/>
  <c r="K78" s="1"/>
  <c r="J41"/>
  <c r="J78" s="1"/>
  <c r="I41"/>
  <c r="I78" s="1"/>
  <c r="H41"/>
  <c r="H78" s="1"/>
  <c r="G41"/>
  <c r="G78" s="1"/>
  <c r="F41"/>
  <c r="F78" s="1"/>
  <c r="E41"/>
  <c r="E78" s="1"/>
  <c r="B41"/>
  <c r="AX40"/>
  <c r="AW40"/>
  <c r="AV40"/>
  <c r="AV77" s="1"/>
  <c r="AU40"/>
  <c r="AU77" s="1"/>
  <c r="AT40"/>
  <c r="AT77" s="1"/>
  <c r="AS40"/>
  <c r="AS77" s="1"/>
  <c r="AR40"/>
  <c r="AR77" s="1"/>
  <c r="AQ40"/>
  <c r="AQ77" s="1"/>
  <c r="AP40"/>
  <c r="AP77" s="1"/>
  <c r="AO40"/>
  <c r="AO77" s="1"/>
  <c r="AN40"/>
  <c r="AN77" s="1"/>
  <c r="AM40"/>
  <c r="AM77" s="1"/>
  <c r="AL40"/>
  <c r="AL77" s="1"/>
  <c r="AK40"/>
  <c r="AK77" s="1"/>
  <c r="AJ40"/>
  <c r="AJ77" s="1"/>
  <c r="AI40"/>
  <c r="AI77" s="1"/>
  <c r="AH40"/>
  <c r="AH77" s="1"/>
  <c r="AG40"/>
  <c r="AG77" s="1"/>
  <c r="AF40"/>
  <c r="AF77" s="1"/>
  <c r="AE40"/>
  <c r="AE77" s="1"/>
  <c r="AD40"/>
  <c r="AD77" s="1"/>
  <c r="AC40"/>
  <c r="AC77" s="1"/>
  <c r="AB40"/>
  <c r="AB77" s="1"/>
  <c r="AA40"/>
  <c r="AA77" s="1"/>
  <c r="Z40"/>
  <c r="Z77" s="1"/>
  <c r="Y40"/>
  <c r="Y77" s="1"/>
  <c r="X40"/>
  <c r="X77" s="1"/>
  <c r="W40"/>
  <c r="W77" s="1"/>
  <c r="V40"/>
  <c r="V77" s="1"/>
  <c r="U40"/>
  <c r="U77" s="1"/>
  <c r="T40"/>
  <c r="T77" s="1"/>
  <c r="S40"/>
  <c r="S77" s="1"/>
  <c r="R40"/>
  <c r="R77" s="1"/>
  <c r="Q40"/>
  <c r="Q77" s="1"/>
  <c r="P40"/>
  <c r="P77" s="1"/>
  <c r="O40"/>
  <c r="O77" s="1"/>
  <c r="N40"/>
  <c r="N77" s="1"/>
  <c r="M40"/>
  <c r="M77" s="1"/>
  <c r="L40"/>
  <c r="L77" s="1"/>
  <c r="K40"/>
  <c r="K77" s="1"/>
  <c r="J40"/>
  <c r="J77" s="1"/>
  <c r="I40"/>
  <c r="I77" s="1"/>
  <c r="H40"/>
  <c r="H77" s="1"/>
  <c r="G40"/>
  <c r="G77" s="1"/>
  <c r="F40"/>
  <c r="F77" s="1"/>
  <c r="E40"/>
  <c r="E77" s="1"/>
  <c r="B40"/>
  <c r="AV7"/>
  <c r="AV44" s="1"/>
  <c r="AU7"/>
  <c r="AU44" s="1"/>
  <c r="AT7"/>
  <c r="AT44" s="1"/>
  <c r="AS7"/>
  <c r="AS44" s="1"/>
  <c r="AR7"/>
  <c r="AR44" s="1"/>
  <c r="AQ7"/>
  <c r="AQ44" s="1"/>
  <c r="AP7"/>
  <c r="AP44" s="1"/>
  <c r="AO7"/>
  <c r="AO44" s="1"/>
  <c r="AN7"/>
  <c r="AN44" s="1"/>
  <c r="AM7"/>
  <c r="AM44" s="1"/>
  <c r="AL7"/>
  <c r="AL44" s="1"/>
  <c r="AK7"/>
  <c r="AK44" s="1"/>
  <c r="AJ7"/>
  <c r="AJ44" s="1"/>
  <c r="AI7"/>
  <c r="AI44" s="1"/>
  <c r="AH7"/>
  <c r="AH44" s="1"/>
  <c r="AG7"/>
  <c r="AG44" s="1"/>
  <c r="AF7"/>
  <c r="AF44" s="1"/>
  <c r="AE7"/>
  <c r="AE44" s="1"/>
  <c r="AD7"/>
  <c r="AD44" s="1"/>
  <c r="AC7"/>
  <c r="AC44" s="1"/>
  <c r="AB7"/>
  <c r="AB44" s="1"/>
  <c r="AA7"/>
  <c r="AA44" s="1"/>
  <c r="Z7"/>
  <c r="Z44" s="1"/>
  <c r="Y7"/>
  <c r="Y44" s="1"/>
  <c r="X7"/>
  <c r="X44" s="1"/>
  <c r="W7"/>
  <c r="W44" s="1"/>
  <c r="V7"/>
  <c r="V44" s="1"/>
  <c r="U7"/>
  <c r="U44" s="1"/>
  <c r="T7"/>
  <c r="T44" s="1"/>
  <c r="S7"/>
  <c r="S44" s="1"/>
  <c r="R7"/>
  <c r="R44" s="1"/>
  <c r="Q7"/>
  <c r="Q44" s="1"/>
  <c r="P7"/>
  <c r="P44" s="1"/>
  <c r="O7"/>
  <c r="O44" s="1"/>
  <c r="N7"/>
  <c r="N44" s="1"/>
  <c r="M7"/>
  <c r="M44" s="1"/>
  <c r="L7"/>
  <c r="L44" s="1"/>
  <c r="K7"/>
  <c r="K44" s="1"/>
  <c r="J7"/>
  <c r="J44" s="1"/>
  <c r="I7"/>
  <c r="I44" s="1"/>
  <c r="H7"/>
  <c r="H44" s="1"/>
  <c r="G7"/>
  <c r="G44" s="1"/>
  <c r="F7"/>
  <c r="F44" s="1"/>
  <c r="E7"/>
  <c r="E44" s="1"/>
  <c r="AX10"/>
  <c r="AW10"/>
  <c r="AX9"/>
  <c r="AW9"/>
  <c r="AX8"/>
  <c r="AW8"/>
  <c r="B48"/>
  <c r="B47" s="1"/>
  <c r="B46" s="1"/>
  <c r="B45" s="1"/>
  <c r="B44" s="1"/>
  <c r="B49"/>
  <c r="B12"/>
  <c r="B11" s="1"/>
  <c r="B10" s="1"/>
  <c r="B9" s="1"/>
  <c r="B8" s="1"/>
  <c r="B7" s="1"/>
  <c r="AX12"/>
  <c r="AW12"/>
  <c r="AX11"/>
  <c r="AW11"/>
  <c r="AV10"/>
  <c r="AV47" s="1"/>
  <c r="AU10"/>
  <c r="AU47" s="1"/>
  <c r="AT10"/>
  <c r="AT47" s="1"/>
  <c r="AS10"/>
  <c r="AS47" s="1"/>
  <c r="AR10"/>
  <c r="AR47" s="1"/>
  <c r="AQ10"/>
  <c r="AQ47" s="1"/>
  <c r="AP10"/>
  <c r="AP47" s="1"/>
  <c r="AO10"/>
  <c r="AO47" s="1"/>
  <c r="AN10"/>
  <c r="AN47" s="1"/>
  <c r="AM10"/>
  <c r="AM47" s="1"/>
  <c r="AL10"/>
  <c r="AL47" s="1"/>
  <c r="AK10"/>
  <c r="AK47" s="1"/>
  <c r="AJ10"/>
  <c r="AJ47" s="1"/>
  <c r="AI10"/>
  <c r="AI47" s="1"/>
  <c r="AH10"/>
  <c r="AH47" s="1"/>
  <c r="AG10"/>
  <c r="AG47" s="1"/>
  <c r="AF10"/>
  <c r="AF47" s="1"/>
  <c r="AE10"/>
  <c r="AE47" s="1"/>
  <c r="AD10"/>
  <c r="AD47" s="1"/>
  <c r="AC10"/>
  <c r="AC47" s="1"/>
  <c r="AB10"/>
  <c r="AB47" s="1"/>
  <c r="AA10"/>
  <c r="AA47" s="1"/>
  <c r="Z10"/>
  <c r="Z47" s="1"/>
  <c r="Y10"/>
  <c r="Y47" s="1"/>
  <c r="X10"/>
  <c r="X47" s="1"/>
  <c r="W10"/>
  <c r="W47" s="1"/>
  <c r="V10"/>
  <c r="V47" s="1"/>
  <c r="U10"/>
  <c r="U47" s="1"/>
  <c r="T10"/>
  <c r="T47" s="1"/>
  <c r="S10"/>
  <c r="S47" s="1"/>
  <c r="R10"/>
  <c r="R47" s="1"/>
  <c r="Q10"/>
  <c r="Q47" s="1"/>
  <c r="P10"/>
  <c r="P47" s="1"/>
  <c r="O10"/>
  <c r="O47" s="1"/>
  <c r="N10"/>
  <c r="N47" s="1"/>
  <c r="M10"/>
  <c r="M47" s="1"/>
  <c r="L10"/>
  <c r="L47" s="1"/>
  <c r="K10"/>
  <c r="K47" s="1"/>
  <c r="J10"/>
  <c r="J47" s="1"/>
  <c r="I10"/>
  <c r="I47" s="1"/>
  <c r="H10"/>
  <c r="H47" s="1"/>
  <c r="G10"/>
  <c r="G47" s="1"/>
  <c r="F10"/>
  <c r="F47" s="1"/>
  <c r="E10"/>
  <c r="E47" s="1"/>
  <c r="AV9"/>
  <c r="AV46" s="1"/>
  <c r="AU9"/>
  <c r="AU46" s="1"/>
  <c r="AT9"/>
  <c r="AT46" s="1"/>
  <c r="AS9"/>
  <c r="AS46" s="1"/>
  <c r="AR9"/>
  <c r="AR46" s="1"/>
  <c r="AQ9"/>
  <c r="AQ46" s="1"/>
  <c r="AP9"/>
  <c r="AP46" s="1"/>
  <c r="AO9"/>
  <c r="AO46" s="1"/>
  <c r="AN9"/>
  <c r="AN46" s="1"/>
  <c r="AM9"/>
  <c r="AM46" s="1"/>
  <c r="AL9"/>
  <c r="AL46" s="1"/>
  <c r="AK9"/>
  <c r="AK46" s="1"/>
  <c r="AJ9"/>
  <c r="AJ46" s="1"/>
  <c r="AI9"/>
  <c r="AI46" s="1"/>
  <c r="AH9"/>
  <c r="AH46" s="1"/>
  <c r="AG9"/>
  <c r="AG46" s="1"/>
  <c r="AF9"/>
  <c r="AF46" s="1"/>
  <c r="AE9"/>
  <c r="AE46" s="1"/>
  <c r="AD9"/>
  <c r="AD46" s="1"/>
  <c r="AC9"/>
  <c r="AC46" s="1"/>
  <c r="AB9"/>
  <c r="AB46" s="1"/>
  <c r="AA9"/>
  <c r="AA46" s="1"/>
  <c r="Z9"/>
  <c r="Z46" s="1"/>
  <c r="Y9"/>
  <c r="Y46" s="1"/>
  <c r="X9"/>
  <c r="X46" s="1"/>
  <c r="W9"/>
  <c r="W46" s="1"/>
  <c r="V9"/>
  <c r="V46" s="1"/>
  <c r="U9"/>
  <c r="U46" s="1"/>
  <c r="T9"/>
  <c r="T46" s="1"/>
  <c r="S9"/>
  <c r="S46" s="1"/>
  <c r="R9"/>
  <c r="R46" s="1"/>
  <c r="Q9"/>
  <c r="Q46" s="1"/>
  <c r="P9"/>
  <c r="P46" s="1"/>
  <c r="O9"/>
  <c r="O46" s="1"/>
  <c r="N9"/>
  <c r="N46" s="1"/>
  <c r="M9"/>
  <c r="M46" s="1"/>
  <c r="L9"/>
  <c r="L46" s="1"/>
  <c r="K9"/>
  <c r="K46" s="1"/>
  <c r="J9"/>
  <c r="J46" s="1"/>
  <c r="I9"/>
  <c r="I46" s="1"/>
  <c r="H9"/>
  <c r="H46" s="1"/>
  <c r="G9"/>
  <c r="G46" s="1"/>
  <c r="F9"/>
  <c r="F46" s="1"/>
  <c r="E9"/>
  <c r="E46" s="1"/>
  <c r="AV8"/>
  <c r="AV45" s="1"/>
  <c r="AU8"/>
  <c r="AU45" s="1"/>
  <c r="AT8"/>
  <c r="AT45" s="1"/>
  <c r="AS8"/>
  <c r="AS45" s="1"/>
  <c r="AR8"/>
  <c r="AR45" s="1"/>
  <c r="AQ8"/>
  <c r="AQ45" s="1"/>
  <c r="AP8"/>
  <c r="AP45" s="1"/>
  <c r="AO8"/>
  <c r="AO45" s="1"/>
  <c r="AN8"/>
  <c r="AN45" s="1"/>
  <c r="AM8"/>
  <c r="AM45" s="1"/>
  <c r="AL8"/>
  <c r="AL45" s="1"/>
  <c r="AK8"/>
  <c r="AK45" s="1"/>
  <c r="AJ8"/>
  <c r="AJ45" s="1"/>
  <c r="AI8"/>
  <c r="AI45" s="1"/>
  <c r="AH8"/>
  <c r="AH45" s="1"/>
  <c r="AG8"/>
  <c r="AG45" s="1"/>
  <c r="AF8"/>
  <c r="AF45" s="1"/>
  <c r="AE8"/>
  <c r="AE45" s="1"/>
  <c r="AD8"/>
  <c r="AD45" s="1"/>
  <c r="AC8"/>
  <c r="AC45" s="1"/>
  <c r="AB8"/>
  <c r="AB45" s="1"/>
  <c r="AA8"/>
  <c r="AA45" s="1"/>
  <c r="Z8"/>
  <c r="Z45" s="1"/>
  <c r="Y8"/>
  <c r="Y45" s="1"/>
  <c r="X8"/>
  <c r="X45" s="1"/>
  <c r="W8"/>
  <c r="W45" s="1"/>
  <c r="V8"/>
  <c r="V45" s="1"/>
  <c r="U8"/>
  <c r="U45" s="1"/>
  <c r="T8"/>
  <c r="T45" s="1"/>
  <c r="S8"/>
  <c r="S45" s="1"/>
  <c r="R8"/>
  <c r="R45" s="1"/>
  <c r="Q8"/>
  <c r="Q45" s="1"/>
  <c r="P8"/>
  <c r="P45" s="1"/>
  <c r="O8"/>
  <c r="O45" s="1"/>
  <c r="N8"/>
  <c r="N45" s="1"/>
  <c r="M8"/>
  <c r="M45" s="1"/>
  <c r="L8"/>
  <c r="L45" s="1"/>
  <c r="K8"/>
  <c r="K45" s="1"/>
  <c r="J8"/>
  <c r="J45" s="1"/>
  <c r="I8"/>
  <c r="I45" s="1"/>
  <c r="H8"/>
  <c r="H45" s="1"/>
  <c r="G8"/>
  <c r="G45" s="1"/>
  <c r="F8"/>
  <c r="F45" s="1"/>
  <c r="E8"/>
  <c r="E45" s="1"/>
  <c r="AV11"/>
  <c r="AV48" s="1"/>
  <c r="AU11"/>
  <c r="AU48" s="1"/>
  <c r="AT11"/>
  <c r="AT48" s="1"/>
  <c r="AS11"/>
  <c r="AS48" s="1"/>
  <c r="AR11"/>
  <c r="AR48" s="1"/>
  <c r="AQ11"/>
  <c r="AQ48" s="1"/>
  <c r="AP11"/>
  <c r="AP48" s="1"/>
  <c r="AO11"/>
  <c r="AO48" s="1"/>
  <c r="AN11"/>
  <c r="AN48" s="1"/>
  <c r="AM11"/>
  <c r="AM48" s="1"/>
  <c r="AL11"/>
  <c r="AL48" s="1"/>
  <c r="AK11"/>
  <c r="AK48" s="1"/>
  <c r="AJ11"/>
  <c r="AJ48" s="1"/>
  <c r="AI11"/>
  <c r="AI48" s="1"/>
  <c r="AH11"/>
  <c r="AH48" s="1"/>
  <c r="AG11"/>
  <c r="AG48" s="1"/>
  <c r="AF11"/>
  <c r="AF48" s="1"/>
  <c r="AE11"/>
  <c r="AE48" s="1"/>
  <c r="AD11"/>
  <c r="AD48" s="1"/>
  <c r="AC11"/>
  <c r="AC48" s="1"/>
  <c r="AB11"/>
  <c r="AB48" s="1"/>
  <c r="AA11"/>
  <c r="AA48" s="1"/>
  <c r="Z11"/>
  <c r="Z48" s="1"/>
  <c r="Y11"/>
  <c r="Y48" s="1"/>
  <c r="X11"/>
  <c r="X48" s="1"/>
  <c r="W11"/>
  <c r="W48" s="1"/>
  <c r="V11"/>
  <c r="V48" s="1"/>
  <c r="U11"/>
  <c r="U48" s="1"/>
  <c r="T11"/>
  <c r="T48" s="1"/>
  <c r="S11"/>
  <c r="S48" s="1"/>
  <c r="R11"/>
  <c r="R48" s="1"/>
  <c r="Q11"/>
  <c r="Q48" s="1"/>
  <c r="P11"/>
  <c r="P48" s="1"/>
  <c r="O11"/>
  <c r="O48" s="1"/>
  <c r="N11"/>
  <c r="N48" s="1"/>
  <c r="M11"/>
  <c r="M48" s="1"/>
  <c r="L11"/>
  <c r="L48" s="1"/>
  <c r="K11"/>
  <c r="K48" s="1"/>
  <c r="J11"/>
  <c r="J48" s="1"/>
  <c r="I11"/>
  <c r="I48" s="1"/>
  <c r="H11"/>
  <c r="H48" s="1"/>
  <c r="G11"/>
  <c r="G48" s="1"/>
  <c r="F11"/>
  <c r="F48" s="1"/>
  <c r="E11"/>
  <c r="E48" s="1"/>
  <c r="AV12"/>
  <c r="AV49" s="1"/>
  <c r="AU12"/>
  <c r="AU49" s="1"/>
  <c r="AT12"/>
  <c r="AT49" s="1"/>
  <c r="AS12"/>
  <c r="AS49" s="1"/>
  <c r="AR12"/>
  <c r="AR49" s="1"/>
  <c r="AQ12"/>
  <c r="AQ49" s="1"/>
  <c r="AP12"/>
  <c r="AP49" s="1"/>
  <c r="AO12"/>
  <c r="AO49" s="1"/>
  <c r="AN12"/>
  <c r="AN49" s="1"/>
  <c r="AM12"/>
  <c r="AM49" s="1"/>
  <c r="AL12"/>
  <c r="AL49" s="1"/>
  <c r="AK12"/>
  <c r="AK49" s="1"/>
  <c r="AJ12"/>
  <c r="AJ49" s="1"/>
  <c r="AI12"/>
  <c r="AI49" s="1"/>
  <c r="AH12"/>
  <c r="AH49" s="1"/>
  <c r="AG12"/>
  <c r="AG49" s="1"/>
  <c r="AF12"/>
  <c r="AF49" s="1"/>
  <c r="AE12"/>
  <c r="AE49" s="1"/>
  <c r="AD12"/>
  <c r="AD49" s="1"/>
  <c r="AC12"/>
  <c r="AC49" s="1"/>
  <c r="AB12"/>
  <c r="AB49" s="1"/>
  <c r="AA12"/>
  <c r="AA49" s="1"/>
  <c r="Z12"/>
  <c r="Z49" s="1"/>
  <c r="Y12"/>
  <c r="Y49" s="1"/>
  <c r="X12"/>
  <c r="X49" s="1"/>
  <c r="W12"/>
  <c r="W49" s="1"/>
  <c r="V12"/>
  <c r="V49" s="1"/>
  <c r="U12"/>
  <c r="U49" s="1"/>
  <c r="T12"/>
  <c r="T49" s="1"/>
  <c r="S12"/>
  <c r="S49" s="1"/>
  <c r="R12"/>
  <c r="R49" s="1"/>
  <c r="Q12"/>
  <c r="Q49" s="1"/>
  <c r="P12"/>
  <c r="P49" s="1"/>
  <c r="O12"/>
  <c r="O49" s="1"/>
  <c r="N12"/>
  <c r="N49" s="1"/>
  <c r="M12"/>
  <c r="M49" s="1"/>
  <c r="L12"/>
  <c r="L49" s="1"/>
  <c r="K12"/>
  <c r="K49" s="1"/>
  <c r="J12"/>
  <c r="J49" s="1"/>
  <c r="I12"/>
  <c r="I49" s="1"/>
  <c r="H12"/>
  <c r="H49" s="1"/>
  <c r="G12"/>
  <c r="G49" s="1"/>
  <c r="F12"/>
  <c r="F49" s="1"/>
  <c r="E12"/>
  <c r="E49" s="1"/>
  <c r="B76"/>
  <c r="B77" s="1"/>
  <c r="B78" s="1"/>
  <c r="B39"/>
  <c r="AX39"/>
  <c r="AW39"/>
  <c r="AV39"/>
  <c r="AV76" s="1"/>
  <c r="AU39"/>
  <c r="AU76" s="1"/>
  <c r="AT39"/>
  <c r="AT76" s="1"/>
  <c r="AS39"/>
  <c r="AS76" s="1"/>
  <c r="AR39"/>
  <c r="AR76" s="1"/>
  <c r="AQ39"/>
  <c r="AQ76" s="1"/>
  <c r="AP39"/>
  <c r="AP76" s="1"/>
  <c r="AO39"/>
  <c r="AO76" s="1"/>
  <c r="AN39"/>
  <c r="AN76" s="1"/>
  <c r="AM39"/>
  <c r="AM76" s="1"/>
  <c r="AL39"/>
  <c r="AL76" s="1"/>
  <c r="AK39"/>
  <c r="AK76" s="1"/>
  <c r="AJ39"/>
  <c r="AJ76" s="1"/>
  <c r="AI39"/>
  <c r="AI76" s="1"/>
  <c r="AH39"/>
  <c r="AH76" s="1"/>
  <c r="AG39"/>
  <c r="AG76" s="1"/>
  <c r="AF39"/>
  <c r="AF76" s="1"/>
  <c r="AE39"/>
  <c r="AE76" s="1"/>
  <c r="AD39"/>
  <c r="AD76" s="1"/>
  <c r="AC39"/>
  <c r="AC76" s="1"/>
  <c r="AB39"/>
  <c r="AB76" s="1"/>
  <c r="AA39"/>
  <c r="AA76" s="1"/>
  <c r="Z39"/>
  <c r="Z76" s="1"/>
  <c r="Y39"/>
  <c r="Y76" s="1"/>
  <c r="X39"/>
  <c r="X76" s="1"/>
  <c r="W39"/>
  <c r="W76" s="1"/>
  <c r="V39"/>
  <c r="V76" s="1"/>
  <c r="U39"/>
  <c r="U76" s="1"/>
  <c r="T39"/>
  <c r="T76" s="1"/>
  <c r="S39"/>
  <c r="S76" s="1"/>
  <c r="R39"/>
  <c r="R76" s="1"/>
  <c r="Q39"/>
  <c r="Q76" s="1"/>
  <c r="P39"/>
  <c r="P76" s="1"/>
  <c r="O39"/>
  <c r="O76" s="1"/>
  <c r="N39"/>
  <c r="N76" s="1"/>
  <c r="M39"/>
  <c r="M76" s="1"/>
  <c r="L39"/>
  <c r="L76" s="1"/>
  <c r="K39"/>
  <c r="K76" s="1"/>
  <c r="J39"/>
  <c r="J76" s="1"/>
  <c r="I39"/>
  <c r="I76" s="1"/>
  <c r="H39"/>
  <c r="H76" s="1"/>
  <c r="G39"/>
  <c r="G76" s="1"/>
  <c r="F39"/>
  <c r="F76" s="1"/>
  <c r="E39"/>
  <c r="E76" s="1"/>
  <c r="B31" i="10"/>
  <c r="C31" s="1"/>
  <c r="B30"/>
  <c r="B29"/>
  <c r="B28"/>
  <c r="B27"/>
  <c r="B26"/>
  <c r="C26" s="1"/>
  <c r="D26" s="1"/>
  <c r="B25"/>
  <c r="C25" s="1"/>
  <c r="D25" s="1"/>
  <c r="B24"/>
  <c r="C24" s="1"/>
  <c r="D24" s="1"/>
  <c r="B23"/>
  <c r="C23" s="1"/>
  <c r="D23" s="1"/>
  <c r="B22"/>
  <c r="C22" s="1"/>
  <c r="D22" s="1"/>
  <c r="B21"/>
  <c r="C21" s="1"/>
  <c r="D21" s="1"/>
  <c r="B20"/>
  <c r="C20" s="1"/>
  <c r="D20" s="1"/>
  <c r="B19"/>
  <c r="C19" s="1"/>
  <c r="D19" s="1"/>
  <c r="B18"/>
  <c r="C18" s="1"/>
  <c r="D18" s="1"/>
  <c r="B17"/>
  <c r="C17" s="1"/>
  <c r="D17" s="1"/>
  <c r="B16"/>
  <c r="C16" s="1"/>
  <c r="D16" s="1"/>
  <c r="B15"/>
  <c r="C15" s="1"/>
  <c r="D15" s="1"/>
  <c r="B14"/>
  <c r="C14" s="1"/>
  <c r="D14" s="1"/>
  <c r="B13"/>
  <c r="C13" s="1"/>
  <c r="D13" s="1"/>
  <c r="B12"/>
  <c r="C12" s="1"/>
  <c r="D12" s="1"/>
  <c r="B11"/>
  <c r="C11" s="1"/>
  <c r="D11" s="1"/>
  <c r="B10"/>
  <c r="C10" s="1"/>
  <c r="D10" s="1"/>
  <c r="B9"/>
  <c r="C9" s="1"/>
  <c r="D9" s="1"/>
  <c r="B8"/>
  <c r="C8" s="1"/>
  <c r="D8" s="1"/>
  <c r="B7"/>
  <c r="C7" s="1"/>
  <c r="D7" s="1"/>
  <c r="B6"/>
  <c r="C6" s="1"/>
  <c r="D6" s="1"/>
  <c r="C17" i="9" l="1"/>
  <c r="D27" i="10"/>
  <c r="C27"/>
  <c r="D29"/>
  <c r="C29"/>
  <c r="D28"/>
  <c r="C28"/>
  <c r="D30"/>
  <c r="C30"/>
  <c r="C18" i="9"/>
  <c r="C20"/>
  <c r="C22"/>
  <c r="C24"/>
  <c r="C26"/>
  <c r="C28"/>
  <c r="C30"/>
  <c r="C19"/>
  <c r="C21"/>
  <c r="C23"/>
  <c r="C25"/>
  <c r="C27"/>
  <c r="C29"/>
  <c r="I20" i="14"/>
  <c r="M20" s="1"/>
  <c r="I21"/>
  <c r="M21" s="1"/>
  <c r="I22"/>
  <c r="M22" s="1"/>
  <c r="I23"/>
  <c r="M23" s="1"/>
  <c r="J30"/>
  <c r="N30" s="1"/>
  <c r="H30"/>
  <c r="L30" s="1"/>
  <c r="J29"/>
  <c r="N29" s="1"/>
  <c r="H29"/>
  <c r="L29" s="1"/>
  <c r="J28"/>
  <c r="N28" s="1"/>
  <c r="H28"/>
  <c r="L28" s="1"/>
  <c r="J27"/>
  <c r="N27" s="1"/>
  <c r="H27"/>
  <c r="L27" s="1"/>
  <c r="J26"/>
  <c r="N26" s="1"/>
  <c r="H26"/>
  <c r="L26" s="1"/>
  <c r="J25"/>
  <c r="N25" s="1"/>
  <c r="H25"/>
  <c r="L25" s="1"/>
  <c r="J24"/>
  <c r="N24" s="1"/>
  <c r="H24"/>
  <c r="L24" s="1"/>
  <c r="J23"/>
  <c r="N23" s="1"/>
  <c r="H23"/>
  <c r="L23" s="1"/>
  <c r="J22"/>
  <c r="N22" s="1"/>
  <c r="H22"/>
  <c r="L22" s="1"/>
  <c r="J21"/>
  <c r="N21" s="1"/>
  <c r="H21"/>
  <c r="L21" s="1"/>
  <c r="J20"/>
  <c r="N20" s="1"/>
  <c r="H20"/>
  <c r="L20" s="1"/>
  <c r="J19"/>
  <c r="N19" s="1"/>
  <c r="H19"/>
  <c r="L19" s="1"/>
  <c r="J18"/>
  <c r="N18" s="1"/>
  <c r="H18"/>
  <c r="L18" s="1"/>
  <c r="J17"/>
  <c r="N17" s="1"/>
  <c r="H17"/>
  <c r="L17" s="1"/>
  <c r="I30"/>
  <c r="M30" s="1"/>
  <c r="I29"/>
  <c r="M29" s="1"/>
  <c r="I28"/>
  <c r="M28" s="1"/>
  <c r="I27"/>
  <c r="M27" s="1"/>
  <c r="I26"/>
  <c r="M26" s="1"/>
  <c r="I25"/>
  <c r="M25" s="1"/>
  <c r="E30" i="10"/>
  <c r="E29" s="1"/>
  <c r="E28" s="1"/>
  <c r="E27" s="1"/>
  <c r="E26" s="1"/>
  <c r="E25" s="1"/>
  <c r="E24" s="1"/>
  <c r="E23" s="1"/>
  <c r="E22" s="1"/>
  <c r="E21" s="1"/>
  <c r="E20" s="1"/>
  <c r="E19" s="1"/>
  <c r="E18" s="1"/>
  <c r="E17" s="1"/>
  <c r="E16" s="1"/>
  <c r="E15" s="1"/>
  <c r="E14" s="1"/>
  <c r="E13" s="1"/>
  <c r="E12" s="1"/>
  <c r="E11" s="1"/>
  <c r="E10" s="1"/>
  <c r="E9" s="1"/>
  <c r="E8" s="1"/>
  <c r="E7" s="1"/>
  <c r="E6" s="1"/>
  <c r="E29" i="9" l="1"/>
  <c r="J29" s="1"/>
  <c r="N29" s="1"/>
  <c r="F29"/>
  <c r="K29" s="1"/>
  <c r="D29"/>
  <c r="I29" s="1"/>
  <c r="M29" s="1"/>
  <c r="E25"/>
  <c r="J25" s="1"/>
  <c r="N25" s="1"/>
  <c r="F25"/>
  <c r="K25" s="1"/>
  <c r="D25"/>
  <c r="I25" s="1"/>
  <c r="M25" s="1"/>
  <c r="E21"/>
  <c r="J21" s="1"/>
  <c r="N21" s="1"/>
  <c r="F21"/>
  <c r="K21" s="1"/>
  <c r="D21"/>
  <c r="I21" s="1"/>
  <c r="M21" s="1"/>
  <c r="F30"/>
  <c r="K30" s="1"/>
  <c r="D30"/>
  <c r="I30" s="1"/>
  <c r="M30" s="1"/>
  <c r="E30"/>
  <c r="J30" s="1"/>
  <c r="N30" s="1"/>
  <c r="F26"/>
  <c r="K26" s="1"/>
  <c r="D26"/>
  <c r="I26" s="1"/>
  <c r="M26" s="1"/>
  <c r="E26"/>
  <c r="J26" s="1"/>
  <c r="N26" s="1"/>
  <c r="F22"/>
  <c r="K22" s="1"/>
  <c r="D22"/>
  <c r="I22" s="1"/>
  <c r="M22" s="1"/>
  <c r="E22"/>
  <c r="J22" s="1"/>
  <c r="N22" s="1"/>
  <c r="F18"/>
  <c r="K18" s="1"/>
  <c r="D18"/>
  <c r="I18" s="1"/>
  <c r="M18" s="1"/>
  <c r="E18"/>
  <c r="J18" s="1"/>
  <c r="N18" s="1"/>
  <c r="E27"/>
  <c r="J27" s="1"/>
  <c r="N27" s="1"/>
  <c r="F27"/>
  <c r="K27" s="1"/>
  <c r="D27"/>
  <c r="I27" s="1"/>
  <c r="M27" s="1"/>
  <c r="E23"/>
  <c r="J23" s="1"/>
  <c r="N23" s="1"/>
  <c r="F23"/>
  <c r="K23" s="1"/>
  <c r="D23"/>
  <c r="I23" s="1"/>
  <c r="M23" s="1"/>
  <c r="E19"/>
  <c r="J19" s="1"/>
  <c r="N19" s="1"/>
  <c r="F19"/>
  <c r="K19" s="1"/>
  <c r="D19"/>
  <c r="I19" s="1"/>
  <c r="M19" s="1"/>
  <c r="F28"/>
  <c r="K28" s="1"/>
  <c r="D28"/>
  <c r="I28" s="1"/>
  <c r="M28" s="1"/>
  <c r="E28"/>
  <c r="J28" s="1"/>
  <c r="N28" s="1"/>
  <c r="F24"/>
  <c r="K24" s="1"/>
  <c r="D24"/>
  <c r="I24" s="1"/>
  <c r="M24" s="1"/>
  <c r="E24"/>
  <c r="J24" s="1"/>
  <c r="N24" s="1"/>
  <c r="F20"/>
  <c r="K20" s="1"/>
  <c r="D20"/>
  <c r="I20" s="1"/>
  <c r="M20" s="1"/>
  <c r="E20"/>
  <c r="J20" s="1"/>
  <c r="N20" s="1"/>
  <c r="E17"/>
  <c r="J17" s="1"/>
  <c r="N17" s="1"/>
  <c r="F17"/>
  <c r="K17" s="1"/>
  <c r="D17"/>
  <c r="I17" s="1"/>
  <c r="M17" s="1"/>
  <c r="AX38" i="6"/>
  <c r="AW38"/>
  <c r="AX37"/>
  <c r="AW37"/>
  <c r="AX36"/>
  <c r="AW36"/>
  <c r="AX35"/>
  <c r="AW35"/>
  <c r="AX34"/>
  <c r="AW34"/>
  <c r="AX33"/>
  <c r="AW33"/>
  <c r="AX32"/>
  <c r="AW32"/>
  <c r="AX31"/>
  <c r="AW31"/>
  <c r="AX30"/>
  <c r="AW30"/>
  <c r="AX29"/>
  <c r="AW29"/>
  <c r="AX28"/>
  <c r="AW28"/>
  <c r="AX27"/>
  <c r="AW27"/>
  <c r="AX26"/>
  <c r="AW26"/>
  <c r="AX25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X13"/>
  <c r="AW13"/>
  <c r="AW14"/>
  <c r="AE75" i="8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AV38" i="6"/>
  <c r="AV75" s="1"/>
  <c r="AU38"/>
  <c r="AU75" s="1"/>
  <c r="AT38"/>
  <c r="AT75" s="1"/>
  <c r="AS38"/>
  <c r="AS75" s="1"/>
  <c r="AR38"/>
  <c r="AR75" s="1"/>
  <c r="AQ38"/>
  <c r="AQ75" s="1"/>
  <c r="AP38"/>
  <c r="AP75" s="1"/>
  <c r="AO38"/>
  <c r="AO75" s="1"/>
  <c r="AN38"/>
  <c r="AN75" s="1"/>
  <c r="AM38"/>
  <c r="AM75" s="1"/>
  <c r="AL38"/>
  <c r="AL75" s="1"/>
  <c r="AK38"/>
  <c r="AK75" s="1"/>
  <c r="AJ38"/>
  <c r="AJ75" s="1"/>
  <c r="AI38"/>
  <c r="AI75" s="1"/>
  <c r="AH38"/>
  <c r="AH75" s="1"/>
  <c r="AG38"/>
  <c r="AG75" s="1"/>
  <c r="AF38"/>
  <c r="AF75" s="1"/>
  <c r="AE38"/>
  <c r="AE75" s="1"/>
  <c r="AD38"/>
  <c r="AD75" s="1"/>
  <c r="AC38"/>
  <c r="AC75" s="1"/>
  <c r="AB38"/>
  <c r="AB75" s="1"/>
  <c r="AA38"/>
  <c r="AA75" s="1"/>
  <c r="Z38"/>
  <c r="Z75" s="1"/>
  <c r="Y38"/>
  <c r="Y75" s="1"/>
  <c r="X38"/>
  <c r="X75" s="1"/>
  <c r="W38"/>
  <c r="W75" s="1"/>
  <c r="V38"/>
  <c r="V75" s="1"/>
  <c r="U38"/>
  <c r="U75" s="1"/>
  <c r="T38"/>
  <c r="T75" s="1"/>
  <c r="S38"/>
  <c r="S75" s="1"/>
  <c r="R38"/>
  <c r="R75" s="1"/>
  <c r="Q38"/>
  <c r="Q75" s="1"/>
  <c r="P38"/>
  <c r="P75" s="1"/>
  <c r="O38"/>
  <c r="O75" s="1"/>
  <c r="N38"/>
  <c r="N75" s="1"/>
  <c r="M38"/>
  <c r="M75" s="1"/>
  <c r="L38"/>
  <c r="L75" s="1"/>
  <c r="K38"/>
  <c r="K75" s="1"/>
  <c r="J38"/>
  <c r="J75" s="1"/>
  <c r="I38"/>
  <c r="I75" s="1"/>
  <c r="H38"/>
  <c r="H75" s="1"/>
  <c r="G38"/>
  <c r="G75" s="1"/>
  <c r="F38"/>
  <c r="F75" s="1"/>
  <c r="E38"/>
  <c r="E75" s="1"/>
  <c r="AV37"/>
  <c r="AV74" s="1"/>
  <c r="AU37"/>
  <c r="AU74" s="1"/>
  <c r="AT37"/>
  <c r="AT74" s="1"/>
  <c r="AS37"/>
  <c r="AS74" s="1"/>
  <c r="AR37"/>
  <c r="AR74" s="1"/>
  <c r="AQ37"/>
  <c r="AQ74" s="1"/>
  <c r="AP37"/>
  <c r="AP74" s="1"/>
  <c r="AO37"/>
  <c r="AO74" s="1"/>
  <c r="AN37"/>
  <c r="AN74" s="1"/>
  <c r="AM37"/>
  <c r="AM74" s="1"/>
  <c r="AL37"/>
  <c r="AL74" s="1"/>
  <c r="AK37"/>
  <c r="AK74" s="1"/>
  <c r="AJ37"/>
  <c r="AJ74" s="1"/>
  <c r="AI37"/>
  <c r="AI74" s="1"/>
  <c r="AH37"/>
  <c r="AH74" s="1"/>
  <c r="AG37"/>
  <c r="AG74" s="1"/>
  <c r="AF37"/>
  <c r="AF74" s="1"/>
  <c r="AE37"/>
  <c r="AE74" s="1"/>
  <c r="AD37"/>
  <c r="AD74" s="1"/>
  <c r="AC37"/>
  <c r="AC74" s="1"/>
  <c r="AB37"/>
  <c r="AB74" s="1"/>
  <c r="AA37"/>
  <c r="AA74" s="1"/>
  <c r="Z37"/>
  <c r="Z74" s="1"/>
  <c r="Y37"/>
  <c r="Y74" s="1"/>
  <c r="X37"/>
  <c r="X74" s="1"/>
  <c r="W37"/>
  <c r="W74" s="1"/>
  <c r="V37"/>
  <c r="V74" s="1"/>
  <c r="U37"/>
  <c r="U74" s="1"/>
  <c r="T37"/>
  <c r="T74" s="1"/>
  <c r="S37"/>
  <c r="S74" s="1"/>
  <c r="R37"/>
  <c r="R74" s="1"/>
  <c r="Q37"/>
  <c r="Q74" s="1"/>
  <c r="P37"/>
  <c r="P74" s="1"/>
  <c r="O37"/>
  <c r="O74" s="1"/>
  <c r="N37"/>
  <c r="N74" s="1"/>
  <c r="M37"/>
  <c r="M74" s="1"/>
  <c r="L37"/>
  <c r="L74" s="1"/>
  <c r="K37"/>
  <c r="K74" s="1"/>
  <c r="J37"/>
  <c r="J74" s="1"/>
  <c r="I37"/>
  <c r="I74" s="1"/>
  <c r="H37"/>
  <c r="H74" s="1"/>
  <c r="G37"/>
  <c r="G74" s="1"/>
  <c r="F37"/>
  <c r="F74" s="1"/>
  <c r="E37"/>
  <c r="E74" s="1"/>
  <c r="AV36"/>
  <c r="AV73" s="1"/>
  <c r="AU36"/>
  <c r="AU73" s="1"/>
  <c r="AT36"/>
  <c r="AT73" s="1"/>
  <c r="AS36"/>
  <c r="AS73" s="1"/>
  <c r="AR36"/>
  <c r="AR73" s="1"/>
  <c r="AQ36"/>
  <c r="AQ73" s="1"/>
  <c r="AP36"/>
  <c r="AP73" s="1"/>
  <c r="AO36"/>
  <c r="AO73" s="1"/>
  <c r="AN36"/>
  <c r="AN73" s="1"/>
  <c r="AM36"/>
  <c r="AM73" s="1"/>
  <c r="AL36"/>
  <c r="AL73" s="1"/>
  <c r="AK36"/>
  <c r="AK73" s="1"/>
  <c r="AJ36"/>
  <c r="AJ73" s="1"/>
  <c r="AI36"/>
  <c r="AI73" s="1"/>
  <c r="AH36"/>
  <c r="AH73" s="1"/>
  <c r="AG36"/>
  <c r="AG73" s="1"/>
  <c r="AF36"/>
  <c r="AF73" s="1"/>
  <c r="AE36"/>
  <c r="AE73" s="1"/>
  <c r="AD36"/>
  <c r="AD73" s="1"/>
  <c r="AC36"/>
  <c r="AC73" s="1"/>
  <c r="AB36"/>
  <c r="AB73" s="1"/>
  <c r="AA36"/>
  <c r="AA73" s="1"/>
  <c r="Z36"/>
  <c r="Z73" s="1"/>
  <c r="Y36"/>
  <c r="Y73" s="1"/>
  <c r="X36"/>
  <c r="X73" s="1"/>
  <c r="W36"/>
  <c r="W73" s="1"/>
  <c r="V36"/>
  <c r="V73" s="1"/>
  <c r="U36"/>
  <c r="U73" s="1"/>
  <c r="T36"/>
  <c r="T73" s="1"/>
  <c r="S36"/>
  <c r="S73" s="1"/>
  <c r="R36"/>
  <c r="R73" s="1"/>
  <c r="Q36"/>
  <c r="Q73" s="1"/>
  <c r="P36"/>
  <c r="P73" s="1"/>
  <c r="O36"/>
  <c r="O73" s="1"/>
  <c r="N36"/>
  <c r="N73" s="1"/>
  <c r="M36"/>
  <c r="M73" s="1"/>
  <c r="L36"/>
  <c r="L73" s="1"/>
  <c r="K36"/>
  <c r="K73" s="1"/>
  <c r="J36"/>
  <c r="J73" s="1"/>
  <c r="I36"/>
  <c r="I73" s="1"/>
  <c r="H36"/>
  <c r="H73" s="1"/>
  <c r="G36"/>
  <c r="G73" s="1"/>
  <c r="F36"/>
  <c r="F73" s="1"/>
  <c r="E36"/>
  <c r="E73" s="1"/>
  <c r="AV35"/>
  <c r="AV72" s="1"/>
  <c r="AU35"/>
  <c r="AU72" s="1"/>
  <c r="AT35"/>
  <c r="AT72" s="1"/>
  <c r="AS35"/>
  <c r="AS72" s="1"/>
  <c r="AR35"/>
  <c r="AR72" s="1"/>
  <c r="AQ35"/>
  <c r="AQ72" s="1"/>
  <c r="AP35"/>
  <c r="AP72" s="1"/>
  <c r="AO35"/>
  <c r="AO72" s="1"/>
  <c r="AN35"/>
  <c r="AN72" s="1"/>
  <c r="AM35"/>
  <c r="AM72" s="1"/>
  <c r="AL35"/>
  <c r="AL72" s="1"/>
  <c r="AK35"/>
  <c r="AK72" s="1"/>
  <c r="AJ35"/>
  <c r="AJ72" s="1"/>
  <c r="AI35"/>
  <c r="AI72" s="1"/>
  <c r="AH35"/>
  <c r="AH72" s="1"/>
  <c r="AG35"/>
  <c r="AG72" s="1"/>
  <c r="AF35"/>
  <c r="AF72" s="1"/>
  <c r="AE35"/>
  <c r="AE72" s="1"/>
  <c r="AD35"/>
  <c r="AD72" s="1"/>
  <c r="AC35"/>
  <c r="AC72" s="1"/>
  <c r="AB35"/>
  <c r="AB72" s="1"/>
  <c r="AA35"/>
  <c r="AA72" s="1"/>
  <c r="Z35"/>
  <c r="Z72" s="1"/>
  <c r="Y35"/>
  <c r="Y72" s="1"/>
  <c r="X35"/>
  <c r="X72" s="1"/>
  <c r="W35"/>
  <c r="W72" s="1"/>
  <c r="V35"/>
  <c r="V72" s="1"/>
  <c r="U35"/>
  <c r="U72" s="1"/>
  <c r="T35"/>
  <c r="T72" s="1"/>
  <c r="S35"/>
  <c r="S72" s="1"/>
  <c r="R35"/>
  <c r="R72" s="1"/>
  <c r="Q35"/>
  <c r="Q72" s="1"/>
  <c r="P35"/>
  <c r="P72" s="1"/>
  <c r="O35"/>
  <c r="O72" s="1"/>
  <c r="N35"/>
  <c r="N72" s="1"/>
  <c r="M35"/>
  <c r="M72" s="1"/>
  <c r="L35"/>
  <c r="L72" s="1"/>
  <c r="K35"/>
  <c r="K72" s="1"/>
  <c r="J35"/>
  <c r="J72" s="1"/>
  <c r="I35"/>
  <c r="I72" s="1"/>
  <c r="H35"/>
  <c r="H72" s="1"/>
  <c r="G35"/>
  <c r="G72" s="1"/>
  <c r="F35"/>
  <c r="F72" s="1"/>
  <c r="E35"/>
  <c r="E72" s="1"/>
  <c r="AV34"/>
  <c r="AV71" s="1"/>
  <c r="AU34"/>
  <c r="AU71" s="1"/>
  <c r="AT34"/>
  <c r="AT71" s="1"/>
  <c r="AS34"/>
  <c r="AS71" s="1"/>
  <c r="AR34"/>
  <c r="AR71" s="1"/>
  <c r="AQ34"/>
  <c r="AQ71" s="1"/>
  <c r="AP34"/>
  <c r="AP71" s="1"/>
  <c r="AO34"/>
  <c r="AO71" s="1"/>
  <c r="AN34"/>
  <c r="AN71" s="1"/>
  <c r="AM34"/>
  <c r="AM71" s="1"/>
  <c r="AL34"/>
  <c r="AL71" s="1"/>
  <c r="AK34"/>
  <c r="AK71" s="1"/>
  <c r="AJ34"/>
  <c r="AJ71" s="1"/>
  <c r="AI34"/>
  <c r="AI71" s="1"/>
  <c r="AH34"/>
  <c r="AH71" s="1"/>
  <c r="AG34"/>
  <c r="AG71" s="1"/>
  <c r="AF34"/>
  <c r="AF71" s="1"/>
  <c r="AE34"/>
  <c r="AE71" s="1"/>
  <c r="AD34"/>
  <c r="AD71" s="1"/>
  <c r="AC34"/>
  <c r="AC71" s="1"/>
  <c r="AB34"/>
  <c r="AB71" s="1"/>
  <c r="AA34"/>
  <c r="AA71" s="1"/>
  <c r="Z34"/>
  <c r="Z71" s="1"/>
  <c r="Y34"/>
  <c r="Y71" s="1"/>
  <c r="X34"/>
  <c r="X71" s="1"/>
  <c r="W34"/>
  <c r="W71" s="1"/>
  <c r="V34"/>
  <c r="V71" s="1"/>
  <c r="U34"/>
  <c r="U71" s="1"/>
  <c r="T34"/>
  <c r="T71" s="1"/>
  <c r="S34"/>
  <c r="S71" s="1"/>
  <c r="R34"/>
  <c r="R71" s="1"/>
  <c r="Q34"/>
  <c r="Q71" s="1"/>
  <c r="P34"/>
  <c r="P71" s="1"/>
  <c r="O34"/>
  <c r="O71" s="1"/>
  <c r="N34"/>
  <c r="N71" s="1"/>
  <c r="M34"/>
  <c r="M71" s="1"/>
  <c r="L34"/>
  <c r="L71" s="1"/>
  <c r="K34"/>
  <c r="K71" s="1"/>
  <c r="J34"/>
  <c r="J71" s="1"/>
  <c r="I34"/>
  <c r="I71" s="1"/>
  <c r="H34"/>
  <c r="H71" s="1"/>
  <c r="G34"/>
  <c r="G71" s="1"/>
  <c r="F34"/>
  <c r="F71" s="1"/>
  <c r="E34"/>
  <c r="E71" s="1"/>
  <c r="AV33"/>
  <c r="AV70" s="1"/>
  <c r="AU33"/>
  <c r="AU70" s="1"/>
  <c r="AT33"/>
  <c r="AT70" s="1"/>
  <c r="AS33"/>
  <c r="AS70" s="1"/>
  <c r="AR33"/>
  <c r="AR70" s="1"/>
  <c r="AQ33"/>
  <c r="AQ70" s="1"/>
  <c r="AP33"/>
  <c r="AP70" s="1"/>
  <c r="AO33"/>
  <c r="AO70" s="1"/>
  <c r="AN33"/>
  <c r="AN70" s="1"/>
  <c r="AM33"/>
  <c r="AM70" s="1"/>
  <c r="AL33"/>
  <c r="AL70" s="1"/>
  <c r="AK33"/>
  <c r="AK70" s="1"/>
  <c r="AJ33"/>
  <c r="AJ70" s="1"/>
  <c r="AI33"/>
  <c r="AI70" s="1"/>
  <c r="AH33"/>
  <c r="AH70" s="1"/>
  <c r="AG33"/>
  <c r="AG70" s="1"/>
  <c r="AF33"/>
  <c r="AF70" s="1"/>
  <c r="AE33"/>
  <c r="AE70" s="1"/>
  <c r="AD33"/>
  <c r="AD70" s="1"/>
  <c r="AC33"/>
  <c r="AC70" s="1"/>
  <c r="AB33"/>
  <c r="AB70" s="1"/>
  <c r="AA33"/>
  <c r="AA70" s="1"/>
  <c r="Z33"/>
  <c r="Z70" s="1"/>
  <c r="Y33"/>
  <c r="Y70" s="1"/>
  <c r="X33"/>
  <c r="X70" s="1"/>
  <c r="W33"/>
  <c r="W70" s="1"/>
  <c r="V33"/>
  <c r="V70" s="1"/>
  <c r="U33"/>
  <c r="U70" s="1"/>
  <c r="T33"/>
  <c r="T70" s="1"/>
  <c r="S33"/>
  <c r="S70" s="1"/>
  <c r="R33"/>
  <c r="R70" s="1"/>
  <c r="Q33"/>
  <c r="Q70" s="1"/>
  <c r="P33"/>
  <c r="P70" s="1"/>
  <c r="O33"/>
  <c r="O70" s="1"/>
  <c r="N33"/>
  <c r="N70" s="1"/>
  <c r="M33"/>
  <c r="M70" s="1"/>
  <c r="L33"/>
  <c r="L70" s="1"/>
  <c r="K33"/>
  <c r="K70" s="1"/>
  <c r="J33"/>
  <c r="J70" s="1"/>
  <c r="I33"/>
  <c r="I70" s="1"/>
  <c r="H33"/>
  <c r="H70" s="1"/>
  <c r="G33"/>
  <c r="G70" s="1"/>
  <c r="F33"/>
  <c r="F70" s="1"/>
  <c r="E33"/>
  <c r="E70" s="1"/>
  <c r="AV32"/>
  <c r="AV69" s="1"/>
  <c r="AU32"/>
  <c r="AU69" s="1"/>
  <c r="AT32"/>
  <c r="AT69" s="1"/>
  <c r="AS32"/>
  <c r="AS69" s="1"/>
  <c r="AR32"/>
  <c r="AR69" s="1"/>
  <c r="AQ32"/>
  <c r="AQ69" s="1"/>
  <c r="AP32"/>
  <c r="AP69" s="1"/>
  <c r="AO32"/>
  <c r="AO69" s="1"/>
  <c r="AN32"/>
  <c r="AN69" s="1"/>
  <c r="AM32"/>
  <c r="AM69" s="1"/>
  <c r="AL32"/>
  <c r="AL69" s="1"/>
  <c r="AK32"/>
  <c r="AK69" s="1"/>
  <c r="AJ32"/>
  <c r="AJ69" s="1"/>
  <c r="AI32"/>
  <c r="AI69" s="1"/>
  <c r="AH32"/>
  <c r="AH69" s="1"/>
  <c r="AG32"/>
  <c r="AG69" s="1"/>
  <c r="AF32"/>
  <c r="AF69" s="1"/>
  <c r="AE32"/>
  <c r="AE69" s="1"/>
  <c r="AD32"/>
  <c r="AD69" s="1"/>
  <c r="AC32"/>
  <c r="AC69" s="1"/>
  <c r="AB32"/>
  <c r="AB69" s="1"/>
  <c r="AA32"/>
  <c r="AA69" s="1"/>
  <c r="Z32"/>
  <c r="Z69" s="1"/>
  <c r="Y32"/>
  <c r="Y69" s="1"/>
  <c r="X32"/>
  <c r="X69" s="1"/>
  <c r="W32"/>
  <c r="W69" s="1"/>
  <c r="V32"/>
  <c r="V69" s="1"/>
  <c r="U32"/>
  <c r="U69" s="1"/>
  <c r="T32"/>
  <c r="T69" s="1"/>
  <c r="S32"/>
  <c r="S69" s="1"/>
  <c r="R32"/>
  <c r="R69" s="1"/>
  <c r="Q32"/>
  <c r="Q69" s="1"/>
  <c r="P32"/>
  <c r="P69" s="1"/>
  <c r="O32"/>
  <c r="O69" s="1"/>
  <c r="N32"/>
  <c r="N69" s="1"/>
  <c r="M32"/>
  <c r="M69" s="1"/>
  <c r="L32"/>
  <c r="L69" s="1"/>
  <c r="K32"/>
  <c r="K69" s="1"/>
  <c r="J32"/>
  <c r="J69" s="1"/>
  <c r="I32"/>
  <c r="I69" s="1"/>
  <c r="H32"/>
  <c r="H69" s="1"/>
  <c r="G32"/>
  <c r="G69" s="1"/>
  <c r="F32"/>
  <c r="F69" s="1"/>
  <c r="E32"/>
  <c r="E69" s="1"/>
  <c r="AV31"/>
  <c r="AV68" s="1"/>
  <c r="AU31"/>
  <c r="AU68" s="1"/>
  <c r="AT31"/>
  <c r="AT68" s="1"/>
  <c r="AS31"/>
  <c r="AS68" s="1"/>
  <c r="AR31"/>
  <c r="AR68" s="1"/>
  <c r="AQ31"/>
  <c r="AQ68" s="1"/>
  <c r="AP31"/>
  <c r="AP68" s="1"/>
  <c r="AO31"/>
  <c r="AO68" s="1"/>
  <c r="AN31"/>
  <c r="AN68" s="1"/>
  <c r="AM31"/>
  <c r="AM68" s="1"/>
  <c r="AL31"/>
  <c r="AL68" s="1"/>
  <c r="AK31"/>
  <c r="AK68" s="1"/>
  <c r="AJ31"/>
  <c r="AJ68" s="1"/>
  <c r="AI31"/>
  <c r="AI68" s="1"/>
  <c r="AH31"/>
  <c r="AH68" s="1"/>
  <c r="AG31"/>
  <c r="AG68" s="1"/>
  <c r="AF31"/>
  <c r="AF68" s="1"/>
  <c r="AE31"/>
  <c r="AE68" s="1"/>
  <c r="AD31"/>
  <c r="AD68" s="1"/>
  <c r="AC31"/>
  <c r="AC68" s="1"/>
  <c r="AB31"/>
  <c r="AB68" s="1"/>
  <c r="AA31"/>
  <c r="AA68" s="1"/>
  <c r="Z31"/>
  <c r="Z68" s="1"/>
  <c r="Y31"/>
  <c r="Y68" s="1"/>
  <c r="X31"/>
  <c r="X68" s="1"/>
  <c r="W31"/>
  <c r="W68" s="1"/>
  <c r="V31"/>
  <c r="V68" s="1"/>
  <c r="U31"/>
  <c r="U68" s="1"/>
  <c r="T31"/>
  <c r="T68" s="1"/>
  <c r="S31"/>
  <c r="S68" s="1"/>
  <c r="R31"/>
  <c r="R68" s="1"/>
  <c r="Q31"/>
  <c r="Q68" s="1"/>
  <c r="P31"/>
  <c r="P68" s="1"/>
  <c r="O31"/>
  <c r="O68" s="1"/>
  <c r="N31"/>
  <c r="N68" s="1"/>
  <c r="M31"/>
  <c r="M68" s="1"/>
  <c r="L31"/>
  <c r="L68" s="1"/>
  <c r="K31"/>
  <c r="K68" s="1"/>
  <c r="J31"/>
  <c r="J68" s="1"/>
  <c r="I31"/>
  <c r="I68" s="1"/>
  <c r="H31"/>
  <c r="H68" s="1"/>
  <c r="G31"/>
  <c r="G68" s="1"/>
  <c r="F31"/>
  <c r="F68" s="1"/>
  <c r="E31"/>
  <c r="E68" s="1"/>
  <c r="AV30"/>
  <c r="AV67" s="1"/>
  <c r="AU30"/>
  <c r="AU67" s="1"/>
  <c r="AT30"/>
  <c r="AT67" s="1"/>
  <c r="AS30"/>
  <c r="AS67" s="1"/>
  <c r="AR30"/>
  <c r="AR67" s="1"/>
  <c r="AQ30"/>
  <c r="AQ67" s="1"/>
  <c r="AP30"/>
  <c r="AP67" s="1"/>
  <c r="AO30"/>
  <c r="AO67" s="1"/>
  <c r="AN30"/>
  <c r="AN67" s="1"/>
  <c r="AM30"/>
  <c r="AM67" s="1"/>
  <c r="AL30"/>
  <c r="AL67" s="1"/>
  <c r="AK30"/>
  <c r="AK67" s="1"/>
  <c r="AJ30"/>
  <c r="AJ67" s="1"/>
  <c r="AI30"/>
  <c r="AI67" s="1"/>
  <c r="AH30"/>
  <c r="AH67" s="1"/>
  <c r="AG30"/>
  <c r="AG67" s="1"/>
  <c r="AF30"/>
  <c r="AF67" s="1"/>
  <c r="AE30"/>
  <c r="AE67" s="1"/>
  <c r="AD30"/>
  <c r="AD67" s="1"/>
  <c r="AC30"/>
  <c r="AC67" s="1"/>
  <c r="AB30"/>
  <c r="AB67" s="1"/>
  <c r="AA30"/>
  <c r="AA67" s="1"/>
  <c r="Z30"/>
  <c r="Z67" s="1"/>
  <c r="Y30"/>
  <c r="Y67" s="1"/>
  <c r="X30"/>
  <c r="X67" s="1"/>
  <c r="W30"/>
  <c r="W67" s="1"/>
  <c r="V30"/>
  <c r="V67" s="1"/>
  <c r="U30"/>
  <c r="U67" s="1"/>
  <c r="T30"/>
  <c r="T67" s="1"/>
  <c r="S30"/>
  <c r="S67" s="1"/>
  <c r="R30"/>
  <c r="R67" s="1"/>
  <c r="Q30"/>
  <c r="Q67" s="1"/>
  <c r="P30"/>
  <c r="P67" s="1"/>
  <c r="O30"/>
  <c r="O67" s="1"/>
  <c r="N30"/>
  <c r="N67" s="1"/>
  <c r="M30"/>
  <c r="M67" s="1"/>
  <c r="L30"/>
  <c r="L67" s="1"/>
  <c r="K30"/>
  <c r="K67" s="1"/>
  <c r="J30"/>
  <c r="J67" s="1"/>
  <c r="I30"/>
  <c r="I67" s="1"/>
  <c r="H30"/>
  <c r="H67" s="1"/>
  <c r="G30"/>
  <c r="G67" s="1"/>
  <c r="F30"/>
  <c r="F67" s="1"/>
  <c r="E30"/>
  <c r="E67" s="1"/>
  <c r="AV29"/>
  <c r="AV66" s="1"/>
  <c r="AU29"/>
  <c r="AU66" s="1"/>
  <c r="AT29"/>
  <c r="AT66" s="1"/>
  <c r="AS29"/>
  <c r="AS66" s="1"/>
  <c r="AR29"/>
  <c r="AR66" s="1"/>
  <c r="AQ29"/>
  <c r="AQ66" s="1"/>
  <c r="AP29"/>
  <c r="AP66" s="1"/>
  <c r="AO29"/>
  <c r="AO66" s="1"/>
  <c r="AN29"/>
  <c r="AN66" s="1"/>
  <c r="AM29"/>
  <c r="AM66" s="1"/>
  <c r="AL29"/>
  <c r="AL66" s="1"/>
  <c r="AK29"/>
  <c r="AK66" s="1"/>
  <c r="AJ29"/>
  <c r="AJ66" s="1"/>
  <c r="AI29"/>
  <c r="AI66" s="1"/>
  <c r="AH29"/>
  <c r="AH66" s="1"/>
  <c r="AG29"/>
  <c r="AG66" s="1"/>
  <c r="AF29"/>
  <c r="AF66" s="1"/>
  <c r="AE29"/>
  <c r="AE66" s="1"/>
  <c r="AD29"/>
  <c r="AD66" s="1"/>
  <c r="AC29"/>
  <c r="AC66" s="1"/>
  <c r="AB29"/>
  <c r="AB66" s="1"/>
  <c r="AA29"/>
  <c r="AA66" s="1"/>
  <c r="Z29"/>
  <c r="Z66" s="1"/>
  <c r="Y29"/>
  <c r="Y66" s="1"/>
  <c r="X29"/>
  <c r="X66" s="1"/>
  <c r="W29"/>
  <c r="W66" s="1"/>
  <c r="V29"/>
  <c r="V66" s="1"/>
  <c r="U29"/>
  <c r="U66" s="1"/>
  <c r="T29"/>
  <c r="T66" s="1"/>
  <c r="S29"/>
  <c r="S66" s="1"/>
  <c r="R29"/>
  <c r="R66" s="1"/>
  <c r="Q29"/>
  <c r="Q66" s="1"/>
  <c r="P29"/>
  <c r="P66" s="1"/>
  <c r="O29"/>
  <c r="O66" s="1"/>
  <c r="N29"/>
  <c r="N66" s="1"/>
  <c r="M29"/>
  <c r="M66" s="1"/>
  <c r="L29"/>
  <c r="L66" s="1"/>
  <c r="K29"/>
  <c r="K66" s="1"/>
  <c r="J29"/>
  <c r="J66" s="1"/>
  <c r="I29"/>
  <c r="I66" s="1"/>
  <c r="H29"/>
  <c r="H66" s="1"/>
  <c r="G29"/>
  <c r="G66" s="1"/>
  <c r="F29"/>
  <c r="F66" s="1"/>
  <c r="E29"/>
  <c r="E66" s="1"/>
  <c r="AV28"/>
  <c r="AV65" s="1"/>
  <c r="AU28"/>
  <c r="AU65" s="1"/>
  <c r="AT28"/>
  <c r="AT65" s="1"/>
  <c r="AS28"/>
  <c r="AS65" s="1"/>
  <c r="AR28"/>
  <c r="AR65" s="1"/>
  <c r="AQ28"/>
  <c r="AQ65" s="1"/>
  <c r="AP28"/>
  <c r="AP65" s="1"/>
  <c r="AO28"/>
  <c r="AO65" s="1"/>
  <c r="AN28"/>
  <c r="AN65" s="1"/>
  <c r="AM28"/>
  <c r="AM65" s="1"/>
  <c r="AL28"/>
  <c r="AL65" s="1"/>
  <c r="AK28"/>
  <c r="AK65" s="1"/>
  <c r="AJ28"/>
  <c r="AJ65" s="1"/>
  <c r="AI28"/>
  <c r="AI65" s="1"/>
  <c r="AH28"/>
  <c r="AH65" s="1"/>
  <c r="AG28"/>
  <c r="AG65" s="1"/>
  <c r="AF28"/>
  <c r="AF65" s="1"/>
  <c r="AE28"/>
  <c r="AE65" s="1"/>
  <c r="AD28"/>
  <c r="AD65" s="1"/>
  <c r="AC28"/>
  <c r="AC65" s="1"/>
  <c r="AB28"/>
  <c r="AB65" s="1"/>
  <c r="AA28"/>
  <c r="AA65" s="1"/>
  <c r="Z28"/>
  <c r="Z65" s="1"/>
  <c r="Y28"/>
  <c r="Y65" s="1"/>
  <c r="X28"/>
  <c r="X65" s="1"/>
  <c r="W28"/>
  <c r="W65" s="1"/>
  <c r="V28"/>
  <c r="V65" s="1"/>
  <c r="U28"/>
  <c r="U65" s="1"/>
  <c r="T28"/>
  <c r="T65" s="1"/>
  <c r="S28"/>
  <c r="S65" s="1"/>
  <c r="R28"/>
  <c r="R65" s="1"/>
  <c r="Q28"/>
  <c r="Q65" s="1"/>
  <c r="P28"/>
  <c r="P65" s="1"/>
  <c r="O28"/>
  <c r="O65" s="1"/>
  <c r="N28"/>
  <c r="N65" s="1"/>
  <c r="M28"/>
  <c r="M65" s="1"/>
  <c r="L28"/>
  <c r="L65" s="1"/>
  <c r="K28"/>
  <c r="K65" s="1"/>
  <c r="J28"/>
  <c r="J65" s="1"/>
  <c r="I28"/>
  <c r="I65" s="1"/>
  <c r="H28"/>
  <c r="H65" s="1"/>
  <c r="G28"/>
  <c r="G65" s="1"/>
  <c r="F28"/>
  <c r="F65" s="1"/>
  <c r="E28"/>
  <c r="E65" s="1"/>
  <c r="AV27"/>
  <c r="AV64" s="1"/>
  <c r="AU27"/>
  <c r="AU64" s="1"/>
  <c r="AT27"/>
  <c r="AT64" s="1"/>
  <c r="AS27"/>
  <c r="AS64" s="1"/>
  <c r="AR27"/>
  <c r="AR64" s="1"/>
  <c r="AQ27"/>
  <c r="AQ64" s="1"/>
  <c r="AP27"/>
  <c r="AP64" s="1"/>
  <c r="AO27"/>
  <c r="AO64" s="1"/>
  <c r="AN27"/>
  <c r="AN64" s="1"/>
  <c r="AM27"/>
  <c r="AM64" s="1"/>
  <c r="AL27"/>
  <c r="AL64" s="1"/>
  <c r="AK27"/>
  <c r="AK64" s="1"/>
  <c r="AJ27"/>
  <c r="AJ64" s="1"/>
  <c r="AI27"/>
  <c r="AI64" s="1"/>
  <c r="AH27"/>
  <c r="AH64" s="1"/>
  <c r="AG27"/>
  <c r="AG64" s="1"/>
  <c r="AF27"/>
  <c r="AF64" s="1"/>
  <c r="AE27"/>
  <c r="AE64" s="1"/>
  <c r="AD27"/>
  <c r="AD64" s="1"/>
  <c r="AC27"/>
  <c r="AC64" s="1"/>
  <c r="AB27"/>
  <c r="AB64" s="1"/>
  <c r="AA27"/>
  <c r="AA64" s="1"/>
  <c r="Z27"/>
  <c r="Z64" s="1"/>
  <c r="Y27"/>
  <c r="Y64" s="1"/>
  <c r="X27"/>
  <c r="X64" s="1"/>
  <c r="W27"/>
  <c r="W64" s="1"/>
  <c r="V27"/>
  <c r="V64" s="1"/>
  <c r="U27"/>
  <c r="U64" s="1"/>
  <c r="T27"/>
  <c r="T64" s="1"/>
  <c r="S27"/>
  <c r="S64" s="1"/>
  <c r="R27"/>
  <c r="R64" s="1"/>
  <c r="Q27"/>
  <c r="Q64" s="1"/>
  <c r="P27"/>
  <c r="P64" s="1"/>
  <c r="O27"/>
  <c r="O64" s="1"/>
  <c r="N27"/>
  <c r="N64" s="1"/>
  <c r="M27"/>
  <c r="M64" s="1"/>
  <c r="L27"/>
  <c r="L64" s="1"/>
  <c r="K27"/>
  <c r="K64" s="1"/>
  <c r="J27"/>
  <c r="J64" s="1"/>
  <c r="I27"/>
  <c r="I64" s="1"/>
  <c r="H27"/>
  <c r="H64" s="1"/>
  <c r="G27"/>
  <c r="G64" s="1"/>
  <c r="F27"/>
  <c r="F64" s="1"/>
  <c r="E27"/>
  <c r="E64" s="1"/>
  <c r="AV26"/>
  <c r="AV63" s="1"/>
  <c r="AU26"/>
  <c r="AU63" s="1"/>
  <c r="AT26"/>
  <c r="AT63" s="1"/>
  <c r="AS26"/>
  <c r="AS63" s="1"/>
  <c r="AR26"/>
  <c r="AR63" s="1"/>
  <c r="AQ26"/>
  <c r="AQ63" s="1"/>
  <c r="AP26"/>
  <c r="AP63" s="1"/>
  <c r="AO26"/>
  <c r="AO63" s="1"/>
  <c r="AN26"/>
  <c r="AN63" s="1"/>
  <c r="AM26"/>
  <c r="AM63" s="1"/>
  <c r="AL26"/>
  <c r="AL63" s="1"/>
  <c r="AK26"/>
  <c r="AK63" s="1"/>
  <c r="AJ26"/>
  <c r="AJ63" s="1"/>
  <c r="AI26"/>
  <c r="AI63" s="1"/>
  <c r="AH26"/>
  <c r="AH63" s="1"/>
  <c r="AG26"/>
  <c r="AG63" s="1"/>
  <c r="AF26"/>
  <c r="AF63" s="1"/>
  <c r="AE26"/>
  <c r="AE63" s="1"/>
  <c r="AD26"/>
  <c r="AD63" s="1"/>
  <c r="AC26"/>
  <c r="AC63" s="1"/>
  <c r="AB26"/>
  <c r="AB63" s="1"/>
  <c r="AA26"/>
  <c r="AA63" s="1"/>
  <c r="Z26"/>
  <c r="Z63" s="1"/>
  <c r="Y26"/>
  <c r="Y63" s="1"/>
  <c r="X26"/>
  <c r="X63" s="1"/>
  <c r="W26"/>
  <c r="W63" s="1"/>
  <c r="V26"/>
  <c r="V63" s="1"/>
  <c r="U26"/>
  <c r="U63" s="1"/>
  <c r="T26"/>
  <c r="T63" s="1"/>
  <c r="S26"/>
  <c r="S63" s="1"/>
  <c r="R26"/>
  <c r="R63" s="1"/>
  <c r="Q26"/>
  <c r="Q63" s="1"/>
  <c r="P26"/>
  <c r="P63" s="1"/>
  <c r="O26"/>
  <c r="O63" s="1"/>
  <c r="N26"/>
  <c r="N63" s="1"/>
  <c r="M26"/>
  <c r="M63" s="1"/>
  <c r="L26"/>
  <c r="L63" s="1"/>
  <c r="K26"/>
  <c r="K63" s="1"/>
  <c r="J26"/>
  <c r="J63" s="1"/>
  <c r="I26"/>
  <c r="I63" s="1"/>
  <c r="H26"/>
  <c r="H63" s="1"/>
  <c r="G26"/>
  <c r="G63" s="1"/>
  <c r="F26"/>
  <c r="F63" s="1"/>
  <c r="E26"/>
  <c r="E63" s="1"/>
  <c r="AV25"/>
  <c r="AV62" s="1"/>
  <c r="AU25"/>
  <c r="AU62" s="1"/>
  <c r="AT25"/>
  <c r="AT62" s="1"/>
  <c r="AS25"/>
  <c r="AS62" s="1"/>
  <c r="AR25"/>
  <c r="AR62" s="1"/>
  <c r="AQ25"/>
  <c r="AQ62" s="1"/>
  <c r="AP25"/>
  <c r="AP62" s="1"/>
  <c r="AO25"/>
  <c r="AO62" s="1"/>
  <c r="AN25"/>
  <c r="AN62" s="1"/>
  <c r="AM25"/>
  <c r="AM62" s="1"/>
  <c r="AL25"/>
  <c r="AL62" s="1"/>
  <c r="AK25"/>
  <c r="AK62" s="1"/>
  <c r="AJ25"/>
  <c r="AJ62" s="1"/>
  <c r="AI25"/>
  <c r="AI62" s="1"/>
  <c r="AH25"/>
  <c r="AH62" s="1"/>
  <c r="AG25"/>
  <c r="AG62" s="1"/>
  <c r="AF25"/>
  <c r="AF62" s="1"/>
  <c r="AE25"/>
  <c r="AE62" s="1"/>
  <c r="AD25"/>
  <c r="AD62" s="1"/>
  <c r="AC25"/>
  <c r="AC62" s="1"/>
  <c r="AB25"/>
  <c r="AB62" s="1"/>
  <c r="AA25"/>
  <c r="AA62" s="1"/>
  <c r="Z25"/>
  <c r="Z62" s="1"/>
  <c r="Y25"/>
  <c r="Y62" s="1"/>
  <c r="X25"/>
  <c r="X62" s="1"/>
  <c r="W25"/>
  <c r="W62" s="1"/>
  <c r="V25"/>
  <c r="V62" s="1"/>
  <c r="U25"/>
  <c r="U62" s="1"/>
  <c r="T25"/>
  <c r="T62" s="1"/>
  <c r="S25"/>
  <c r="S62" s="1"/>
  <c r="R25"/>
  <c r="R62" s="1"/>
  <c r="Q25"/>
  <c r="Q62" s="1"/>
  <c r="P25"/>
  <c r="P62" s="1"/>
  <c r="O25"/>
  <c r="O62" s="1"/>
  <c r="N25"/>
  <c r="N62" s="1"/>
  <c r="M25"/>
  <c r="M62" s="1"/>
  <c r="L25"/>
  <c r="L62" s="1"/>
  <c r="K25"/>
  <c r="K62" s="1"/>
  <c r="J25"/>
  <c r="J62" s="1"/>
  <c r="I25"/>
  <c r="I62" s="1"/>
  <c r="H25"/>
  <c r="H62" s="1"/>
  <c r="G25"/>
  <c r="G62" s="1"/>
  <c r="F25"/>
  <c r="F62" s="1"/>
  <c r="E25"/>
  <c r="E62" s="1"/>
  <c r="AV24"/>
  <c r="AV61" s="1"/>
  <c r="AU24"/>
  <c r="AU61" s="1"/>
  <c r="AT24"/>
  <c r="AT61" s="1"/>
  <c r="AS24"/>
  <c r="AS61" s="1"/>
  <c r="AR24"/>
  <c r="AR61" s="1"/>
  <c r="AQ24"/>
  <c r="AQ61" s="1"/>
  <c r="AP24"/>
  <c r="AP61" s="1"/>
  <c r="AO24"/>
  <c r="AO61" s="1"/>
  <c r="AN24"/>
  <c r="AN61" s="1"/>
  <c r="AM24"/>
  <c r="AM61" s="1"/>
  <c r="AL24"/>
  <c r="AL61" s="1"/>
  <c r="AK24"/>
  <c r="AK61" s="1"/>
  <c r="AJ24"/>
  <c r="AJ61" s="1"/>
  <c r="AI24"/>
  <c r="AI61" s="1"/>
  <c r="AH24"/>
  <c r="AH61" s="1"/>
  <c r="AG24"/>
  <c r="AG61" s="1"/>
  <c r="AF24"/>
  <c r="AF61" s="1"/>
  <c r="AE24"/>
  <c r="AE61" s="1"/>
  <c r="AD24"/>
  <c r="AD61" s="1"/>
  <c r="AC24"/>
  <c r="AC61" s="1"/>
  <c r="AB24"/>
  <c r="AB61" s="1"/>
  <c r="AA24"/>
  <c r="AA61" s="1"/>
  <c r="Z24"/>
  <c r="Z61" s="1"/>
  <c r="Y24"/>
  <c r="Y61" s="1"/>
  <c r="X24"/>
  <c r="X61" s="1"/>
  <c r="W24"/>
  <c r="W61" s="1"/>
  <c r="V24"/>
  <c r="V61" s="1"/>
  <c r="U24"/>
  <c r="U61" s="1"/>
  <c r="T24"/>
  <c r="T61" s="1"/>
  <c r="S24"/>
  <c r="S61" s="1"/>
  <c r="R24"/>
  <c r="R61" s="1"/>
  <c r="Q24"/>
  <c r="Q61" s="1"/>
  <c r="P24"/>
  <c r="P61" s="1"/>
  <c r="O24"/>
  <c r="O61" s="1"/>
  <c r="N24"/>
  <c r="N61" s="1"/>
  <c r="M24"/>
  <c r="M61" s="1"/>
  <c r="L24"/>
  <c r="L61" s="1"/>
  <c r="K24"/>
  <c r="K61" s="1"/>
  <c r="J24"/>
  <c r="J61" s="1"/>
  <c r="I24"/>
  <c r="I61" s="1"/>
  <c r="H24"/>
  <c r="H61" s="1"/>
  <c r="G24"/>
  <c r="G61" s="1"/>
  <c r="F24"/>
  <c r="F61" s="1"/>
  <c r="E24"/>
  <c r="E61" s="1"/>
  <c r="AV23"/>
  <c r="AV60" s="1"/>
  <c r="AU23"/>
  <c r="AU60" s="1"/>
  <c r="AT23"/>
  <c r="AT60" s="1"/>
  <c r="AS23"/>
  <c r="AS60" s="1"/>
  <c r="AR23"/>
  <c r="AR60" s="1"/>
  <c r="AQ23"/>
  <c r="AQ60" s="1"/>
  <c r="AP23"/>
  <c r="AP60" s="1"/>
  <c r="AO23"/>
  <c r="AO60" s="1"/>
  <c r="AN23"/>
  <c r="AN60" s="1"/>
  <c r="AM23"/>
  <c r="AM60" s="1"/>
  <c r="AL23"/>
  <c r="AL60" s="1"/>
  <c r="AK23"/>
  <c r="AK60" s="1"/>
  <c r="AJ23"/>
  <c r="AJ60" s="1"/>
  <c r="AI23"/>
  <c r="AI60" s="1"/>
  <c r="AH23"/>
  <c r="AH60" s="1"/>
  <c r="AG23"/>
  <c r="AG60" s="1"/>
  <c r="AF23"/>
  <c r="AF60" s="1"/>
  <c r="AE23"/>
  <c r="AE60" s="1"/>
  <c r="AD23"/>
  <c r="AD60" s="1"/>
  <c r="AC23"/>
  <c r="AC60" s="1"/>
  <c r="AB23"/>
  <c r="AB60" s="1"/>
  <c r="AA23"/>
  <c r="AA60" s="1"/>
  <c r="Z23"/>
  <c r="Z60" s="1"/>
  <c r="Y23"/>
  <c r="Y60" s="1"/>
  <c r="X23"/>
  <c r="X60" s="1"/>
  <c r="W23"/>
  <c r="W60" s="1"/>
  <c r="V23"/>
  <c r="V60" s="1"/>
  <c r="U23"/>
  <c r="U60" s="1"/>
  <c r="T23"/>
  <c r="T60" s="1"/>
  <c r="S23"/>
  <c r="S60" s="1"/>
  <c r="R23"/>
  <c r="R60" s="1"/>
  <c r="Q23"/>
  <c r="Q60" s="1"/>
  <c r="P23"/>
  <c r="P60" s="1"/>
  <c r="O23"/>
  <c r="O60" s="1"/>
  <c r="N23"/>
  <c r="N60" s="1"/>
  <c r="M23"/>
  <c r="M60" s="1"/>
  <c r="L23"/>
  <c r="L60" s="1"/>
  <c r="K23"/>
  <c r="K60" s="1"/>
  <c r="J23"/>
  <c r="J60" s="1"/>
  <c r="I23"/>
  <c r="I60" s="1"/>
  <c r="H23"/>
  <c r="H60" s="1"/>
  <c r="G23"/>
  <c r="G60" s="1"/>
  <c r="F23"/>
  <c r="F60" s="1"/>
  <c r="E23"/>
  <c r="E60" s="1"/>
  <c r="AV22"/>
  <c r="AV59" s="1"/>
  <c r="AU22"/>
  <c r="AU59" s="1"/>
  <c r="AT22"/>
  <c r="AT59" s="1"/>
  <c r="AS22"/>
  <c r="AS59" s="1"/>
  <c r="AR22"/>
  <c r="AR59" s="1"/>
  <c r="AQ22"/>
  <c r="AQ59" s="1"/>
  <c r="AP22"/>
  <c r="AP59" s="1"/>
  <c r="AO22"/>
  <c r="AO59" s="1"/>
  <c r="AN22"/>
  <c r="AN59" s="1"/>
  <c r="AM22"/>
  <c r="AM59" s="1"/>
  <c r="AL22"/>
  <c r="AL59" s="1"/>
  <c r="AK22"/>
  <c r="AK59" s="1"/>
  <c r="AJ22"/>
  <c r="AJ59" s="1"/>
  <c r="AI22"/>
  <c r="AI59" s="1"/>
  <c r="AH22"/>
  <c r="AH59" s="1"/>
  <c r="AG22"/>
  <c r="AG59" s="1"/>
  <c r="AF22"/>
  <c r="AF59" s="1"/>
  <c r="AE22"/>
  <c r="AE59" s="1"/>
  <c r="AD22"/>
  <c r="AD59" s="1"/>
  <c r="AC22"/>
  <c r="AC59" s="1"/>
  <c r="AB22"/>
  <c r="AB59" s="1"/>
  <c r="AA22"/>
  <c r="AA59" s="1"/>
  <c r="Z22"/>
  <c r="Z59" s="1"/>
  <c r="Y22"/>
  <c r="Y59" s="1"/>
  <c r="X22"/>
  <c r="X59" s="1"/>
  <c r="W22"/>
  <c r="W59" s="1"/>
  <c r="V22"/>
  <c r="V59" s="1"/>
  <c r="U22"/>
  <c r="U59" s="1"/>
  <c r="T22"/>
  <c r="T59" s="1"/>
  <c r="S22"/>
  <c r="S59" s="1"/>
  <c r="R22"/>
  <c r="R59" s="1"/>
  <c r="Q22"/>
  <c r="Q59" s="1"/>
  <c r="P22"/>
  <c r="P59" s="1"/>
  <c r="O22"/>
  <c r="O59" s="1"/>
  <c r="N22"/>
  <c r="N59" s="1"/>
  <c r="M22"/>
  <c r="M59" s="1"/>
  <c r="L22"/>
  <c r="L59" s="1"/>
  <c r="K22"/>
  <c r="K59" s="1"/>
  <c r="J22"/>
  <c r="J59" s="1"/>
  <c r="I22"/>
  <c r="I59" s="1"/>
  <c r="H22"/>
  <c r="H59" s="1"/>
  <c r="G22"/>
  <c r="G59" s="1"/>
  <c r="F22"/>
  <c r="F59" s="1"/>
  <c r="E22"/>
  <c r="E59" s="1"/>
  <c r="AV21"/>
  <c r="AV58" s="1"/>
  <c r="AU21"/>
  <c r="AU58" s="1"/>
  <c r="AT21"/>
  <c r="AT58" s="1"/>
  <c r="AS21"/>
  <c r="AS58" s="1"/>
  <c r="AR21"/>
  <c r="AR58" s="1"/>
  <c r="AQ21"/>
  <c r="AQ58" s="1"/>
  <c r="AP21"/>
  <c r="AP58" s="1"/>
  <c r="AO21"/>
  <c r="AO58" s="1"/>
  <c r="AN21"/>
  <c r="AN58" s="1"/>
  <c r="AM21"/>
  <c r="AM58" s="1"/>
  <c r="AL21"/>
  <c r="AL58" s="1"/>
  <c r="AK21"/>
  <c r="AK58" s="1"/>
  <c r="AJ21"/>
  <c r="AJ58" s="1"/>
  <c r="AI21"/>
  <c r="AI58" s="1"/>
  <c r="AH21"/>
  <c r="AH58" s="1"/>
  <c r="AG21"/>
  <c r="AG58" s="1"/>
  <c r="AF21"/>
  <c r="AF58" s="1"/>
  <c r="AE21"/>
  <c r="AE58" s="1"/>
  <c r="AD21"/>
  <c r="AD58" s="1"/>
  <c r="AC21"/>
  <c r="AC58" s="1"/>
  <c r="AB21"/>
  <c r="AB58" s="1"/>
  <c r="AA21"/>
  <c r="AA58" s="1"/>
  <c r="Z21"/>
  <c r="Z58" s="1"/>
  <c r="Y21"/>
  <c r="Y58" s="1"/>
  <c r="X21"/>
  <c r="X58" s="1"/>
  <c r="W21"/>
  <c r="W58" s="1"/>
  <c r="V21"/>
  <c r="V58" s="1"/>
  <c r="U21"/>
  <c r="U58" s="1"/>
  <c r="T21"/>
  <c r="T58" s="1"/>
  <c r="S21"/>
  <c r="S58" s="1"/>
  <c r="R21"/>
  <c r="R58" s="1"/>
  <c r="Q21"/>
  <c r="Q58" s="1"/>
  <c r="P21"/>
  <c r="P58" s="1"/>
  <c r="O21"/>
  <c r="O58" s="1"/>
  <c r="N21"/>
  <c r="N58" s="1"/>
  <c r="M21"/>
  <c r="M58" s="1"/>
  <c r="L21"/>
  <c r="L58" s="1"/>
  <c r="K21"/>
  <c r="K58" s="1"/>
  <c r="J21"/>
  <c r="J58" s="1"/>
  <c r="I21"/>
  <c r="I58" s="1"/>
  <c r="H21"/>
  <c r="H58" s="1"/>
  <c r="G21"/>
  <c r="G58" s="1"/>
  <c r="F21"/>
  <c r="F58" s="1"/>
  <c r="E21"/>
  <c r="E58" s="1"/>
  <c r="AV20"/>
  <c r="AV57" s="1"/>
  <c r="AU20"/>
  <c r="AU57" s="1"/>
  <c r="AT20"/>
  <c r="AT57" s="1"/>
  <c r="AS20"/>
  <c r="AS57" s="1"/>
  <c r="AR20"/>
  <c r="AR57" s="1"/>
  <c r="AQ20"/>
  <c r="AQ57" s="1"/>
  <c r="AP20"/>
  <c r="AP57" s="1"/>
  <c r="AO20"/>
  <c r="AO57" s="1"/>
  <c r="AN20"/>
  <c r="AN57" s="1"/>
  <c r="AM20"/>
  <c r="AM57" s="1"/>
  <c r="AL20"/>
  <c r="AL57" s="1"/>
  <c r="AK20"/>
  <c r="AK57" s="1"/>
  <c r="AJ20"/>
  <c r="AJ57" s="1"/>
  <c r="AI20"/>
  <c r="AI57" s="1"/>
  <c r="AH20"/>
  <c r="AH57" s="1"/>
  <c r="AG20"/>
  <c r="AG57" s="1"/>
  <c r="AF20"/>
  <c r="AF57" s="1"/>
  <c r="AE20"/>
  <c r="AE57" s="1"/>
  <c r="AD20"/>
  <c r="AD57" s="1"/>
  <c r="AC20"/>
  <c r="AC57" s="1"/>
  <c r="AB20"/>
  <c r="AB57" s="1"/>
  <c r="AA20"/>
  <c r="AA57" s="1"/>
  <c r="Z20"/>
  <c r="Z57" s="1"/>
  <c r="Y20"/>
  <c r="Y57" s="1"/>
  <c r="X20"/>
  <c r="X57" s="1"/>
  <c r="W20"/>
  <c r="W57" s="1"/>
  <c r="V20"/>
  <c r="V57" s="1"/>
  <c r="U20"/>
  <c r="U57" s="1"/>
  <c r="T20"/>
  <c r="T57" s="1"/>
  <c r="S20"/>
  <c r="S57" s="1"/>
  <c r="R20"/>
  <c r="R57" s="1"/>
  <c r="Q20"/>
  <c r="Q57" s="1"/>
  <c r="P20"/>
  <c r="P57" s="1"/>
  <c r="O20"/>
  <c r="O57" s="1"/>
  <c r="N20"/>
  <c r="N57" s="1"/>
  <c r="M20"/>
  <c r="M57" s="1"/>
  <c r="L20"/>
  <c r="L57" s="1"/>
  <c r="K20"/>
  <c r="K57" s="1"/>
  <c r="J20"/>
  <c r="J57" s="1"/>
  <c r="I20"/>
  <c r="I57" s="1"/>
  <c r="H20"/>
  <c r="H57" s="1"/>
  <c r="G20"/>
  <c r="G57" s="1"/>
  <c r="F20"/>
  <c r="F57" s="1"/>
  <c r="E20"/>
  <c r="E57" s="1"/>
  <c r="AV19"/>
  <c r="AV56" s="1"/>
  <c r="AU19"/>
  <c r="AU56" s="1"/>
  <c r="AT19"/>
  <c r="AT56" s="1"/>
  <c r="AS19"/>
  <c r="AS56" s="1"/>
  <c r="AR19"/>
  <c r="AR56" s="1"/>
  <c r="AQ19"/>
  <c r="AQ56" s="1"/>
  <c r="AP19"/>
  <c r="AP56" s="1"/>
  <c r="AO19"/>
  <c r="AO56" s="1"/>
  <c r="AN19"/>
  <c r="AN56" s="1"/>
  <c r="AM19"/>
  <c r="AM56" s="1"/>
  <c r="AL19"/>
  <c r="AL56" s="1"/>
  <c r="AK19"/>
  <c r="AK56" s="1"/>
  <c r="AJ19"/>
  <c r="AJ56" s="1"/>
  <c r="AI19"/>
  <c r="AI56" s="1"/>
  <c r="AH19"/>
  <c r="AH56" s="1"/>
  <c r="AG19"/>
  <c r="AG56" s="1"/>
  <c r="AF19"/>
  <c r="AF56" s="1"/>
  <c r="AE19"/>
  <c r="AE56" s="1"/>
  <c r="AD19"/>
  <c r="AD56" s="1"/>
  <c r="AC19"/>
  <c r="AC56" s="1"/>
  <c r="AB19"/>
  <c r="AB56" s="1"/>
  <c r="AA19"/>
  <c r="AA56" s="1"/>
  <c r="Z19"/>
  <c r="Z56" s="1"/>
  <c r="Y19"/>
  <c r="Y56" s="1"/>
  <c r="X19"/>
  <c r="X56" s="1"/>
  <c r="W19"/>
  <c r="W56" s="1"/>
  <c r="V19"/>
  <c r="V56" s="1"/>
  <c r="U19"/>
  <c r="U56" s="1"/>
  <c r="T19"/>
  <c r="T56" s="1"/>
  <c r="S19"/>
  <c r="S56" s="1"/>
  <c r="R19"/>
  <c r="R56" s="1"/>
  <c r="Q19"/>
  <c r="Q56" s="1"/>
  <c r="P19"/>
  <c r="P56" s="1"/>
  <c r="O19"/>
  <c r="O56" s="1"/>
  <c r="N19"/>
  <c r="N56" s="1"/>
  <c r="M19"/>
  <c r="M56" s="1"/>
  <c r="L19"/>
  <c r="L56" s="1"/>
  <c r="K19"/>
  <c r="K56" s="1"/>
  <c r="J19"/>
  <c r="J56" s="1"/>
  <c r="I19"/>
  <c r="I56" s="1"/>
  <c r="H19"/>
  <c r="H56" s="1"/>
  <c r="G19"/>
  <c r="G56" s="1"/>
  <c r="F19"/>
  <c r="F56" s="1"/>
  <c r="E19"/>
  <c r="E56" s="1"/>
  <c r="AV18"/>
  <c r="AV55" s="1"/>
  <c r="AU18"/>
  <c r="AU55" s="1"/>
  <c r="AT18"/>
  <c r="AT55" s="1"/>
  <c r="AS18"/>
  <c r="AS55" s="1"/>
  <c r="AR18"/>
  <c r="AR55" s="1"/>
  <c r="AQ18"/>
  <c r="AQ55" s="1"/>
  <c r="AP18"/>
  <c r="AP55" s="1"/>
  <c r="AO18"/>
  <c r="AO55" s="1"/>
  <c r="AN18"/>
  <c r="AN55" s="1"/>
  <c r="AM18"/>
  <c r="AM55" s="1"/>
  <c r="AL18"/>
  <c r="AL55" s="1"/>
  <c r="AK18"/>
  <c r="AK55" s="1"/>
  <c r="AJ18"/>
  <c r="AJ55" s="1"/>
  <c r="AI18"/>
  <c r="AI55" s="1"/>
  <c r="AH18"/>
  <c r="AH55" s="1"/>
  <c r="AG18"/>
  <c r="AG55" s="1"/>
  <c r="AF18"/>
  <c r="AF55" s="1"/>
  <c r="AE18"/>
  <c r="AE55" s="1"/>
  <c r="AD18"/>
  <c r="AD55" s="1"/>
  <c r="AC18"/>
  <c r="AC55" s="1"/>
  <c r="AB18"/>
  <c r="AB55" s="1"/>
  <c r="AA18"/>
  <c r="AA55" s="1"/>
  <c r="Z18"/>
  <c r="Z55" s="1"/>
  <c r="Y18"/>
  <c r="Y55" s="1"/>
  <c r="X18"/>
  <c r="X55" s="1"/>
  <c r="W18"/>
  <c r="W55" s="1"/>
  <c r="V18"/>
  <c r="V55" s="1"/>
  <c r="U18"/>
  <c r="U55" s="1"/>
  <c r="T18"/>
  <c r="T55" s="1"/>
  <c r="S18"/>
  <c r="S55" s="1"/>
  <c r="R18"/>
  <c r="R55" s="1"/>
  <c r="Q18"/>
  <c r="Q55" s="1"/>
  <c r="P18"/>
  <c r="P55" s="1"/>
  <c r="O18"/>
  <c r="O55" s="1"/>
  <c r="N18"/>
  <c r="N55" s="1"/>
  <c r="M18"/>
  <c r="M55" s="1"/>
  <c r="L18"/>
  <c r="L55" s="1"/>
  <c r="K18"/>
  <c r="K55" s="1"/>
  <c r="J18"/>
  <c r="J55" s="1"/>
  <c r="I18"/>
  <c r="I55" s="1"/>
  <c r="H18"/>
  <c r="H55" s="1"/>
  <c r="G18"/>
  <c r="G55" s="1"/>
  <c r="F18"/>
  <c r="F55" s="1"/>
  <c r="E18"/>
  <c r="E55" s="1"/>
  <c r="AV17"/>
  <c r="AV54" s="1"/>
  <c r="AU17"/>
  <c r="AU54" s="1"/>
  <c r="AT17"/>
  <c r="AT54" s="1"/>
  <c r="AS17"/>
  <c r="AS54" s="1"/>
  <c r="AR17"/>
  <c r="AR54" s="1"/>
  <c r="AQ17"/>
  <c r="AQ54" s="1"/>
  <c r="AP17"/>
  <c r="AP54" s="1"/>
  <c r="AO17"/>
  <c r="AO54" s="1"/>
  <c r="AN17"/>
  <c r="AN54" s="1"/>
  <c r="AM17"/>
  <c r="AM54" s="1"/>
  <c r="AL17"/>
  <c r="AL54" s="1"/>
  <c r="AK17"/>
  <c r="AK54" s="1"/>
  <c r="AJ17"/>
  <c r="AJ54" s="1"/>
  <c r="AI17"/>
  <c r="AI54" s="1"/>
  <c r="AH17"/>
  <c r="AH54" s="1"/>
  <c r="AG17"/>
  <c r="AG54" s="1"/>
  <c r="AF17"/>
  <c r="AF54" s="1"/>
  <c r="AE17"/>
  <c r="AE54" s="1"/>
  <c r="AD17"/>
  <c r="AD54" s="1"/>
  <c r="AC17"/>
  <c r="AC54" s="1"/>
  <c r="AB17"/>
  <c r="AB54" s="1"/>
  <c r="AA17"/>
  <c r="AA54" s="1"/>
  <c r="Z17"/>
  <c r="Z54" s="1"/>
  <c r="Y17"/>
  <c r="Y54" s="1"/>
  <c r="X17"/>
  <c r="X54" s="1"/>
  <c r="W17"/>
  <c r="W54" s="1"/>
  <c r="V17"/>
  <c r="V54" s="1"/>
  <c r="U17"/>
  <c r="U54" s="1"/>
  <c r="T17"/>
  <c r="T54" s="1"/>
  <c r="S17"/>
  <c r="S54" s="1"/>
  <c r="R17"/>
  <c r="R54" s="1"/>
  <c r="Q17"/>
  <c r="Q54" s="1"/>
  <c r="P17"/>
  <c r="P54" s="1"/>
  <c r="O17"/>
  <c r="O54" s="1"/>
  <c r="N17"/>
  <c r="N54" s="1"/>
  <c r="M17"/>
  <c r="M54" s="1"/>
  <c r="L17"/>
  <c r="L54" s="1"/>
  <c r="K17"/>
  <c r="K54" s="1"/>
  <c r="J17"/>
  <c r="J54" s="1"/>
  <c r="I17"/>
  <c r="I54" s="1"/>
  <c r="H17"/>
  <c r="H54" s="1"/>
  <c r="G17"/>
  <c r="G54" s="1"/>
  <c r="F17"/>
  <c r="F54" s="1"/>
  <c r="E17"/>
  <c r="E54" s="1"/>
  <c r="AV16"/>
  <c r="AV53" s="1"/>
  <c r="AU16"/>
  <c r="AU53" s="1"/>
  <c r="AT16"/>
  <c r="AT53" s="1"/>
  <c r="AS16"/>
  <c r="AS53" s="1"/>
  <c r="AR16"/>
  <c r="AR53" s="1"/>
  <c r="AQ16"/>
  <c r="AQ53" s="1"/>
  <c r="AP16"/>
  <c r="AP53" s="1"/>
  <c r="AO16"/>
  <c r="AO53" s="1"/>
  <c r="AN16"/>
  <c r="AN53" s="1"/>
  <c r="AM16"/>
  <c r="AM53" s="1"/>
  <c r="AL16"/>
  <c r="AL53" s="1"/>
  <c r="AK16"/>
  <c r="AK53" s="1"/>
  <c r="AJ16"/>
  <c r="AJ53" s="1"/>
  <c r="AI16"/>
  <c r="AI53" s="1"/>
  <c r="AH16"/>
  <c r="AH53" s="1"/>
  <c r="AG16"/>
  <c r="AG53" s="1"/>
  <c r="AF16"/>
  <c r="AF53" s="1"/>
  <c r="AE16"/>
  <c r="AE53" s="1"/>
  <c r="AD16"/>
  <c r="AD53" s="1"/>
  <c r="AC16"/>
  <c r="AC53" s="1"/>
  <c r="AB16"/>
  <c r="AB53" s="1"/>
  <c r="AA16"/>
  <c r="AA53" s="1"/>
  <c r="Z16"/>
  <c r="Z53" s="1"/>
  <c r="Y16"/>
  <c r="Y53" s="1"/>
  <c r="X16"/>
  <c r="X53" s="1"/>
  <c r="W16"/>
  <c r="W53" s="1"/>
  <c r="V16"/>
  <c r="V53" s="1"/>
  <c r="U16"/>
  <c r="U53" s="1"/>
  <c r="T16"/>
  <c r="T53" s="1"/>
  <c r="S16"/>
  <c r="S53" s="1"/>
  <c r="R16"/>
  <c r="R53" s="1"/>
  <c r="Q16"/>
  <c r="Q53" s="1"/>
  <c r="P16"/>
  <c r="P53" s="1"/>
  <c r="O16"/>
  <c r="O53" s="1"/>
  <c r="N16"/>
  <c r="N53" s="1"/>
  <c r="M16"/>
  <c r="M53" s="1"/>
  <c r="L16"/>
  <c r="L53" s="1"/>
  <c r="K16"/>
  <c r="K53" s="1"/>
  <c r="J16"/>
  <c r="J53" s="1"/>
  <c r="I16"/>
  <c r="I53" s="1"/>
  <c r="H16"/>
  <c r="H53" s="1"/>
  <c r="G16"/>
  <c r="G53" s="1"/>
  <c r="F16"/>
  <c r="F53" s="1"/>
  <c r="E16"/>
  <c r="E53" s="1"/>
  <c r="AV15"/>
  <c r="AV52" s="1"/>
  <c r="AU15"/>
  <c r="AU52" s="1"/>
  <c r="AT15"/>
  <c r="AT52" s="1"/>
  <c r="AS15"/>
  <c r="AS52" s="1"/>
  <c r="AR15"/>
  <c r="AR52" s="1"/>
  <c r="AQ15"/>
  <c r="AQ52" s="1"/>
  <c r="AP15"/>
  <c r="AP52" s="1"/>
  <c r="AO15"/>
  <c r="AO52" s="1"/>
  <c r="AN15"/>
  <c r="AN52" s="1"/>
  <c r="AM15"/>
  <c r="AM52" s="1"/>
  <c r="AL15"/>
  <c r="AL52" s="1"/>
  <c r="AK15"/>
  <c r="AK52" s="1"/>
  <c r="AJ15"/>
  <c r="AJ52" s="1"/>
  <c r="AI15"/>
  <c r="AI52" s="1"/>
  <c r="AH15"/>
  <c r="AH52" s="1"/>
  <c r="AG15"/>
  <c r="AG52" s="1"/>
  <c r="AF15"/>
  <c r="AF52" s="1"/>
  <c r="AE15"/>
  <c r="AE52" s="1"/>
  <c r="AD15"/>
  <c r="AD52" s="1"/>
  <c r="AC15"/>
  <c r="AC52" s="1"/>
  <c r="AB15"/>
  <c r="AB52" s="1"/>
  <c r="AA15"/>
  <c r="AA52" s="1"/>
  <c r="Z15"/>
  <c r="Z52" s="1"/>
  <c r="Y15"/>
  <c r="Y52" s="1"/>
  <c r="X15"/>
  <c r="X52" s="1"/>
  <c r="W15"/>
  <c r="W52" s="1"/>
  <c r="V15"/>
  <c r="V52" s="1"/>
  <c r="U15"/>
  <c r="U52" s="1"/>
  <c r="T15"/>
  <c r="T52" s="1"/>
  <c r="S15"/>
  <c r="S52" s="1"/>
  <c r="R15"/>
  <c r="R52" s="1"/>
  <c r="Q15"/>
  <c r="Q52" s="1"/>
  <c r="P15"/>
  <c r="P52" s="1"/>
  <c r="O15"/>
  <c r="O52" s="1"/>
  <c r="N15"/>
  <c r="N52" s="1"/>
  <c r="M15"/>
  <c r="M52" s="1"/>
  <c r="L15"/>
  <c r="L52" s="1"/>
  <c r="K15"/>
  <c r="K52" s="1"/>
  <c r="J15"/>
  <c r="J52" s="1"/>
  <c r="I15"/>
  <c r="I52" s="1"/>
  <c r="H15"/>
  <c r="H52" s="1"/>
  <c r="G15"/>
  <c r="G52" s="1"/>
  <c r="F15"/>
  <c r="F52" s="1"/>
  <c r="E15"/>
  <c r="E52" s="1"/>
  <c r="AV14"/>
  <c r="AV51" s="1"/>
  <c r="AU14"/>
  <c r="AU51" s="1"/>
  <c r="AT14"/>
  <c r="AT51" s="1"/>
  <c r="AS14"/>
  <c r="AS51" s="1"/>
  <c r="AR14"/>
  <c r="AR51" s="1"/>
  <c r="AQ14"/>
  <c r="AQ51" s="1"/>
  <c r="AP14"/>
  <c r="AP51" s="1"/>
  <c r="AO14"/>
  <c r="AO51" s="1"/>
  <c r="AN14"/>
  <c r="AN51" s="1"/>
  <c r="AM14"/>
  <c r="AM51" s="1"/>
  <c r="AL14"/>
  <c r="AL51" s="1"/>
  <c r="AK14"/>
  <c r="AK51" s="1"/>
  <c r="AJ14"/>
  <c r="AJ51" s="1"/>
  <c r="AI14"/>
  <c r="AI51" s="1"/>
  <c r="AH14"/>
  <c r="AH51" s="1"/>
  <c r="AG14"/>
  <c r="AG51" s="1"/>
  <c r="AF14"/>
  <c r="AF51" s="1"/>
  <c r="AE14"/>
  <c r="AE51" s="1"/>
  <c r="AD14"/>
  <c r="AD51" s="1"/>
  <c r="AC14"/>
  <c r="AC51" s="1"/>
  <c r="AB14"/>
  <c r="AB51" s="1"/>
  <c r="AA14"/>
  <c r="AA51" s="1"/>
  <c r="Z14"/>
  <c r="Z51" s="1"/>
  <c r="Y14"/>
  <c r="Y51" s="1"/>
  <c r="X14"/>
  <c r="X51" s="1"/>
  <c r="W14"/>
  <c r="W51" s="1"/>
  <c r="V14"/>
  <c r="V51" s="1"/>
  <c r="U14"/>
  <c r="U51" s="1"/>
  <c r="T14"/>
  <c r="T51" s="1"/>
  <c r="S14"/>
  <c r="S51" s="1"/>
  <c r="R14"/>
  <c r="R51" s="1"/>
  <c r="Q14"/>
  <c r="Q51" s="1"/>
  <c r="P14"/>
  <c r="P51" s="1"/>
  <c r="O14"/>
  <c r="O51" s="1"/>
  <c r="N14"/>
  <c r="N51" s="1"/>
  <c r="M14"/>
  <c r="M51" s="1"/>
  <c r="L14"/>
  <c r="L51" s="1"/>
  <c r="K14"/>
  <c r="K51" s="1"/>
  <c r="J14"/>
  <c r="J51" s="1"/>
  <c r="I14"/>
  <c r="I51" s="1"/>
  <c r="H14"/>
  <c r="H51" s="1"/>
  <c r="G14"/>
  <c r="G51" s="1"/>
  <c r="F14"/>
  <c r="F51" s="1"/>
  <c r="E14"/>
  <c r="E51" s="1"/>
  <c r="AV13"/>
  <c r="AV50" s="1"/>
  <c r="AU13"/>
  <c r="AU50" s="1"/>
  <c r="AT13"/>
  <c r="AT50" s="1"/>
  <c r="AS13"/>
  <c r="AS50" s="1"/>
  <c r="AR13"/>
  <c r="AR50" s="1"/>
  <c r="AQ13"/>
  <c r="AQ50" s="1"/>
  <c r="AP13"/>
  <c r="AP50" s="1"/>
  <c r="AO13"/>
  <c r="AO50" s="1"/>
  <c r="AN13"/>
  <c r="AN50" s="1"/>
  <c r="AM13"/>
  <c r="AM50" s="1"/>
  <c r="AL13"/>
  <c r="AL50" s="1"/>
  <c r="AK13"/>
  <c r="AK50" s="1"/>
  <c r="AJ13"/>
  <c r="AJ50" s="1"/>
  <c r="AI13"/>
  <c r="AI50" s="1"/>
  <c r="AH13"/>
  <c r="AH50" s="1"/>
  <c r="AG13"/>
  <c r="AG50" s="1"/>
  <c r="AF13"/>
  <c r="AF50" s="1"/>
  <c r="AE13"/>
  <c r="AE50" s="1"/>
  <c r="AD13"/>
  <c r="AD50" s="1"/>
  <c r="AC13"/>
  <c r="AC50" s="1"/>
  <c r="AB13"/>
  <c r="AB50" s="1"/>
  <c r="AA13"/>
  <c r="AA50" s="1"/>
  <c r="Z13"/>
  <c r="Z50" s="1"/>
  <c r="Y13"/>
  <c r="Y50" s="1"/>
  <c r="X13"/>
  <c r="X50" s="1"/>
  <c r="W13"/>
  <c r="W50" s="1"/>
  <c r="V13"/>
  <c r="V50" s="1"/>
  <c r="U13"/>
  <c r="U50" s="1"/>
  <c r="T13"/>
  <c r="T50" s="1"/>
  <c r="S13"/>
  <c r="S50" s="1"/>
  <c r="R13"/>
  <c r="R50" s="1"/>
  <c r="Q13"/>
  <c r="Q50" s="1"/>
  <c r="P13"/>
  <c r="P50" s="1"/>
  <c r="O13"/>
  <c r="O50" s="1"/>
  <c r="N13"/>
  <c r="N50" s="1"/>
  <c r="M13"/>
  <c r="M50" s="1"/>
  <c r="L13"/>
  <c r="L50" s="1"/>
  <c r="K13"/>
  <c r="K50" s="1"/>
  <c r="J13"/>
  <c r="J50" s="1"/>
  <c r="I13"/>
  <c r="I50" s="1"/>
  <c r="H13"/>
  <c r="H50" s="1"/>
  <c r="G13"/>
  <c r="G50" s="1"/>
  <c r="F13"/>
  <c r="F50" s="1"/>
  <c r="E13"/>
  <c r="E50" s="1"/>
  <c r="H9" i="5"/>
  <c r="C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BA3" i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  <c r="AN3" s="1"/>
  <c r="AO3" s="1"/>
  <c r="AP3" s="1"/>
  <c r="AQ3" s="1"/>
  <c r="AR3" s="1"/>
  <c r="AS3" s="1"/>
  <c r="AT3" s="1"/>
  <c r="AU3" s="1"/>
  <c r="AV3" s="1"/>
  <c r="AW3" s="1"/>
  <c r="AX3" s="1"/>
  <c r="AY3" s="1"/>
  <c r="AZ3" s="1"/>
  <c r="O17" i="9" l="1"/>
  <c r="O20"/>
  <c r="O28"/>
  <c r="O19"/>
  <c r="O27"/>
  <c r="O18"/>
  <c r="O26"/>
  <c r="O25"/>
  <c r="O24"/>
  <c r="O23"/>
  <c r="O22"/>
  <c r="O30"/>
  <c r="O21"/>
  <c r="O29"/>
  <c r="E6" i="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C10" i="5"/>
  <c r="H10" s="1"/>
  <c r="C12"/>
  <c r="H12" s="1"/>
  <c r="C14"/>
  <c r="H14" s="1"/>
  <c r="C16"/>
  <c r="H16" s="1"/>
  <c r="C18"/>
  <c r="H18" s="1"/>
  <c r="C20"/>
  <c r="H20" s="1"/>
  <c r="C22"/>
  <c r="H22" s="1"/>
  <c r="C24"/>
  <c r="H24" s="1"/>
  <c r="C26"/>
  <c r="H26" s="1"/>
  <c r="C28"/>
  <c r="H28" s="1"/>
  <c r="C30"/>
  <c r="H30" s="1"/>
  <c r="C32"/>
  <c r="H32" s="1"/>
  <c r="C34"/>
  <c r="H34" s="1"/>
  <c r="C11"/>
  <c r="H11" s="1"/>
  <c r="C13"/>
  <c r="H13" s="1"/>
  <c r="C15"/>
  <c r="H15" s="1"/>
  <c r="C17"/>
  <c r="H17" s="1"/>
  <c r="C19"/>
  <c r="H19" s="1"/>
  <c r="C21"/>
  <c r="H21" s="1"/>
  <c r="C23"/>
  <c r="H23" s="1"/>
  <c r="C25"/>
  <c r="H25" s="1"/>
  <c r="C27"/>
  <c r="H27" s="1"/>
  <c r="C29"/>
  <c r="H29" s="1"/>
  <c r="C31"/>
  <c r="H31" s="1"/>
  <c r="C33"/>
  <c r="H33" s="1"/>
  <c r="M10" i="15" l="1"/>
  <c r="M13"/>
  <c r="M7"/>
  <c r="M14"/>
  <c r="M4"/>
  <c r="M9"/>
  <c r="M11"/>
  <c r="M8"/>
  <c r="M6"/>
  <c r="M5"/>
  <c r="M12"/>
  <c r="M17"/>
  <c r="M15"/>
  <c r="M16"/>
  <c r="N14"/>
  <c r="N13"/>
  <c r="N12"/>
  <c r="N10"/>
  <c r="N8"/>
  <c r="N17"/>
  <c r="N9"/>
  <c r="N11"/>
  <c r="N6"/>
  <c r="N5"/>
  <c r="N4"/>
  <c r="N15"/>
  <c r="N7"/>
  <c r="N16"/>
  <c r="K9"/>
  <c r="K16"/>
  <c r="J7"/>
  <c r="J13"/>
  <c r="K14"/>
  <c r="K4"/>
  <c r="H16"/>
  <c r="J12"/>
  <c r="K7"/>
  <c r="J10"/>
  <c r="K6"/>
  <c r="J17"/>
  <c r="E6"/>
  <c r="H6"/>
  <c r="K17"/>
  <c r="E14"/>
  <c r="H14"/>
  <c r="J9"/>
  <c r="E4"/>
  <c r="H4"/>
  <c r="K12"/>
  <c r="E5"/>
  <c r="H5"/>
  <c r="K5"/>
  <c r="G16"/>
  <c r="J16"/>
  <c r="K11"/>
  <c r="J5"/>
  <c r="K13"/>
  <c r="J11"/>
  <c r="K10"/>
  <c r="E9"/>
  <c r="H9"/>
  <c r="D7"/>
  <c r="G7"/>
  <c r="D5"/>
  <c r="G5"/>
  <c r="E15"/>
  <c r="H15"/>
  <c r="K15"/>
  <c r="D12"/>
  <c r="G12"/>
  <c r="D13"/>
  <c r="G13"/>
  <c r="E11"/>
  <c r="H11"/>
  <c r="D15"/>
  <c r="G15"/>
  <c r="J15"/>
  <c r="D10"/>
  <c r="G10"/>
  <c r="E8"/>
  <c r="H8"/>
  <c r="K8"/>
  <c r="J8"/>
  <c r="D14"/>
  <c r="G14"/>
  <c r="J14"/>
  <c r="E13"/>
  <c r="H13"/>
  <c r="E17"/>
  <c r="H17"/>
  <c r="J4"/>
  <c r="E7"/>
  <c r="H7"/>
  <c r="D4"/>
  <c r="G4"/>
  <c r="D11"/>
  <c r="G11"/>
  <c r="D9"/>
  <c r="G9"/>
  <c r="D6"/>
  <c r="G6"/>
  <c r="J6"/>
  <c r="D8"/>
  <c r="G8"/>
  <c r="E10"/>
  <c r="H10"/>
  <c r="E16"/>
  <c r="E12"/>
  <c r="H12"/>
  <c r="D16"/>
  <c r="D17"/>
  <c r="G17"/>
</calcChain>
</file>

<file path=xl/sharedStrings.xml><?xml version="1.0" encoding="utf-8"?>
<sst xmlns="http://schemas.openxmlformats.org/spreadsheetml/2006/main" count="7896" uniqueCount="117">
  <si>
    <r>
      <t>Please note weeks with no data:</t>
    </r>
    <r>
      <rPr>
        <sz val="8"/>
        <color rgb="FF000000"/>
        <rFont val="Verdana"/>
        <family val="2"/>
      </rPr>
      <t> 1968 27-30, 1969 23-43, and 1971 28-39.</t>
    </r>
  </si>
  <si>
    <t>Missing months are July 1968, June-Oct 1969, and July-Sep 1971.</t>
  </si>
  <si>
    <t xml:space="preserve">Jan </t>
  </si>
  <si>
    <t>Feb</t>
  </si>
  <si>
    <t>Mar</t>
  </si>
  <si>
    <t>Apr</t>
  </si>
  <si>
    <t>May</t>
  </si>
  <si>
    <t>June</t>
  </si>
  <si>
    <t>Jul</t>
  </si>
  <si>
    <t>Aug</t>
  </si>
  <si>
    <t>Sept</t>
  </si>
  <si>
    <t xml:space="preserve">Oct </t>
  </si>
  <si>
    <t>Nov</t>
  </si>
  <si>
    <t xml:space="preserve">Dec </t>
  </si>
  <si>
    <t>A</t>
  </si>
  <si>
    <t>B</t>
  </si>
  <si>
    <t>C</t>
  </si>
  <si>
    <t>D</t>
  </si>
  <si>
    <t>Week#</t>
  </si>
  <si>
    <t>Month</t>
  </si>
  <si>
    <t>Day</t>
  </si>
  <si>
    <t>From Graph</t>
  </si>
  <si>
    <t>Calc</t>
  </si>
  <si>
    <t>#</t>
  </si>
  <si>
    <t>Sq Km</t>
  </si>
  <si>
    <t>y=aX + b</t>
  </si>
  <si>
    <t>Degrees N</t>
  </si>
  <si>
    <t>by</t>
  </si>
  <si>
    <t>Solar position using VBA translation of NOAA's functions.</t>
  </si>
  <si>
    <t>Solar radiation from Bird and Hulstrom's model.</t>
  </si>
  <si>
    <t>Based on vba code in solrad.xls</t>
  </si>
  <si>
    <t>Greg Pelletier</t>
  </si>
  <si>
    <t>Department of Ecology</t>
  </si>
  <si>
    <t>Olympia WA</t>
  </si>
  <si>
    <t xml:space="preserve"> e-mail: gpel461@ecy.wa.gov</t>
  </si>
  <si>
    <t>Bird model direct radiation normal to the beam at the earth surface (W/m2)</t>
  </si>
  <si>
    <t>Date</t>
  </si>
  <si>
    <t>(100 * Total solar radiation for the day divided by 493 - the highest solar radiation value)</t>
  </si>
  <si>
    <t>Historical SCE</t>
  </si>
  <si>
    <t>Based on graph on https://nsidc.org/cryosphere/sotc/snow_extent.html</t>
  </si>
  <si>
    <t>"Best Fit" cubic equation</t>
  </si>
  <si>
    <t>The above is divided by 100000 because the "linear fit" function mas a maximum number of characters that can be passed</t>
  </si>
  <si>
    <t>Average Snow Cover Extent</t>
  </si>
  <si>
    <t>Circle Length</t>
  </si>
  <si>
    <t>Latitude</t>
  </si>
  <si>
    <t>Land Area Per Degree</t>
  </si>
  <si>
    <t>Land Area In One Degree Increments for the Northern Hemisphere</t>
  </si>
  <si>
    <t>SCE</t>
  </si>
  <si>
    <t>Area</t>
  </si>
  <si>
    <t>Fraction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</si>
  <si>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</si>
  <si>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</si>
  <si>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</si>
  <si>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</si>
  <si>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</si>
  <si>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</si>
  <si>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</si>
  <si>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</si>
  <si>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</si>
  <si>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3000</t>
  </si>
  <si>
    <t>Week Number</t>
  </si>
  <si>
    <t>SCE Month</t>
  </si>
  <si>
    <t>SCE Day</t>
  </si>
  <si>
    <t>SCE Historical</t>
  </si>
  <si>
    <t>SCE Change</t>
  </si>
  <si>
    <t>Effective Area</t>
  </si>
  <si>
    <t>Albedo of snow</t>
  </si>
  <si>
    <t>Albedo of "Tundra"</t>
  </si>
  <si>
    <t>Change in albedo</t>
  </si>
  <si>
    <t>W/m-2 / .01 albedo change</t>
  </si>
  <si>
    <r>
      <t>million 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surface area for the Earth</t>
    </r>
  </si>
  <si>
    <t>(Adjusted by removing pereneal snow cover of 2 million km-2)</t>
  </si>
  <si>
    <t>1980</t>
  </si>
  <si>
    <t>1990</t>
  </si>
  <si>
    <t>2000</t>
  </si>
  <si>
    <t>2010</t>
  </si>
  <si>
    <t>Effective Solar Radiation</t>
  </si>
  <si>
    <t>Snow cover extent data obtained from http://climate.rutgers.edu/snowcover/</t>
  </si>
  <si>
    <t>Not used in the calculations</t>
  </si>
  <si>
    <t>Raw</t>
  </si>
  <si>
    <t>Smoothed</t>
  </si>
  <si>
    <t>Smothed SCE</t>
  </si>
  <si>
    <t>Smoothed Decline Weeks 25-39</t>
  </si>
  <si>
    <t>Smoothed Decline Weeks 10-25</t>
  </si>
  <si>
    <t>Historical Adjustment Percent</t>
  </si>
  <si>
    <t>Weekly Decrease Adjustment Percent</t>
  </si>
  <si>
    <t>Equivalent CO2e PPM</t>
  </si>
  <si>
    <t>Cloud Cover %</t>
  </si>
  <si>
    <t>Equiv. CO2e PPM</t>
  </si>
  <si>
    <t>Equiv CO2 Em. (GTCO2)</t>
  </si>
  <si>
    <t>Year</t>
  </si>
  <si>
    <t xml:space="preserve">Albedo Change Calculation </t>
  </si>
  <si>
    <t>Effective Area       (m km2)</t>
  </si>
  <si>
    <t>Solar Radiation for 30-89 Degrees North for every seven days between 3/4/2015 and 9/23/2015</t>
  </si>
  <si>
    <t>qsWeeklySFAreaByLat</t>
  </si>
  <si>
    <t>qsWeeklySFAreaByWk</t>
  </si>
  <si>
    <t>Gigatons of CO2  emissions per PPM of atmospheric CO2 (airborne fraction = 45%)</t>
  </si>
  <si>
    <t>Snow cover extent by year and week</t>
  </si>
  <si>
    <t>Two Thirds of Circle Length*</t>
  </si>
  <si>
    <t xml:space="preserve">Assumes that 2/3 of area from 45 degrees to 66 degrees is land </t>
  </si>
  <si>
    <t>*Not used for area calcs for 66 degrees to 70 degrees</t>
  </si>
  <si>
    <t>Land Area North Of Latitude</t>
  </si>
  <si>
    <t>Percent Effective Solar Radiation for 30-89 Degrees North for every seven days between 3/4/2015 and 9/23/2015</t>
  </si>
  <si>
    <t>Effective Radiative Forcing (W/m-2)</t>
  </si>
  <si>
    <t>Total Solar Radiation</t>
  </si>
  <si>
    <t>Albedo Change Calculation with 10% Reduction in both historial SCE and annual reduction in snow cover</t>
  </si>
  <si>
    <t>Snow cover extent March 4 to Sept 23  for 1972 to 2015 adjusted by removing pereneal snow cover of about 2 million  km-2</t>
  </si>
  <si>
    <t>Parameters</t>
  </si>
  <si>
    <t>Pct Change</t>
  </si>
  <si>
    <t>Yearly Albedo Change</t>
  </si>
  <si>
    <t>https://www.skepticalscience.com/print.php?r=111</t>
  </si>
  <si>
    <t>Temp. Increase</t>
  </si>
  <si>
    <t>Clim. Sensitivity</t>
  </si>
  <si>
    <t xml:space="preserve">          Effective Radiative Forcing (W/m-2)</t>
  </si>
  <si>
    <t>March-Apr avg</t>
  </si>
  <si>
    <t>1970-2010 March-Apr avg</t>
  </si>
  <si>
    <t>Summaries for docx</t>
  </si>
</sst>
</file>

<file path=xl/styles.xml><?xml version="1.0" encoding="utf-8"?>
<styleSheet xmlns="http://schemas.openxmlformats.org/spreadsheetml/2006/main">
  <numFmts count="4">
    <numFmt numFmtId="164" formatCode="0.0"/>
    <numFmt numFmtId="165" formatCode="m/d;@"/>
    <numFmt numFmtId="166" formatCode="0.00000"/>
    <numFmt numFmtId="167" formatCode="0.000"/>
  </numFmts>
  <fonts count="12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4" fillId="0" borderId="1" xfId="0" applyFont="1" applyBorder="1"/>
    <xf numFmtId="0" fontId="0" fillId="0" borderId="1" xfId="0" applyFill="1" applyBorder="1"/>
    <xf numFmtId="3" fontId="0" fillId="0" borderId="1" xfId="0" applyNumberFormat="1" applyBorder="1"/>
    <xf numFmtId="1" fontId="4" fillId="3" borderId="0" xfId="0" applyNumberFormat="1" applyFont="1" applyFill="1"/>
    <xf numFmtId="165" fontId="4" fillId="3" borderId="0" xfId="0" applyNumberFormat="1" applyFont="1" applyFill="1"/>
    <xf numFmtId="3" fontId="4" fillId="3" borderId="0" xfId="0" applyNumberFormat="1" applyFont="1" applyFill="1"/>
    <xf numFmtId="1" fontId="5" fillId="3" borderId="0" xfId="0" applyNumberFormat="1" applyFont="1" applyFill="1"/>
    <xf numFmtId="1" fontId="0" fillId="0" borderId="0" xfId="0" applyNumberFormat="1" applyFont="1"/>
    <xf numFmtId="1" fontId="0" fillId="4" borderId="0" xfId="0" applyNumberFormat="1" applyFont="1" applyFill="1"/>
    <xf numFmtId="3" fontId="0" fillId="0" borderId="0" xfId="0" applyNumberFormat="1" applyFont="1"/>
    <xf numFmtId="3" fontId="0" fillId="4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6" borderId="2" xfId="1" applyFont="1" applyFill="1" applyBorder="1" applyAlignment="1">
      <alignment horizontal="center" wrapText="1"/>
    </xf>
    <xf numFmtId="0" fontId="8" fillId="6" borderId="2" xfId="1" applyFont="1" applyFill="1" applyBorder="1" applyAlignment="1">
      <alignment horizontal="center" wrapText="1"/>
    </xf>
    <xf numFmtId="0" fontId="4" fillId="0" borderId="0" xfId="0" applyFont="1"/>
    <xf numFmtId="1" fontId="0" fillId="2" borderId="0" xfId="0" applyNumberFormat="1" applyFill="1"/>
    <xf numFmtId="164" fontId="0" fillId="2" borderId="0" xfId="0" applyNumberFormat="1" applyFill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2" borderId="0" xfId="0" applyNumberFormat="1" applyFill="1"/>
    <xf numFmtId="1" fontId="0" fillId="0" borderId="0" xfId="0" applyNumberFormat="1" applyFill="1"/>
    <xf numFmtId="167" fontId="0" fillId="0" borderId="0" xfId="0" applyNumberFormat="1" applyFill="1"/>
    <xf numFmtId="1" fontId="0" fillId="8" borderId="0" xfId="0" applyNumberFormat="1" applyFill="1"/>
    <xf numFmtId="0" fontId="8" fillId="0" borderId="3" xfId="3" applyFont="1" applyFill="1" applyBorder="1" applyAlignment="1">
      <alignment horizontal="right" wrapText="1"/>
    </xf>
    <xf numFmtId="49" fontId="8" fillId="0" borderId="3" xfId="2" applyNumberFormat="1" applyFont="1" applyFill="1" applyBorder="1" applyAlignment="1"/>
    <xf numFmtId="49" fontId="8" fillId="0" borderId="3" xfId="2" applyNumberFormat="1" applyFont="1" applyFill="1" applyBorder="1" applyAlignment="1">
      <alignment horizontal="left"/>
    </xf>
    <xf numFmtId="49" fontId="8" fillId="0" borderId="0" xfId="2" applyNumberFormat="1" applyFont="1" applyFill="1" applyBorder="1" applyAlignment="1">
      <alignment horizontal="right"/>
    </xf>
    <xf numFmtId="0" fontId="0" fillId="4" borderId="0" xfId="0" applyFill="1"/>
    <xf numFmtId="0" fontId="8" fillId="0" borderId="3" xfId="4" applyFont="1" applyFill="1" applyBorder="1" applyAlignment="1">
      <alignment wrapText="1"/>
    </xf>
    <xf numFmtId="0" fontId="8" fillId="0" borderId="3" xfId="4" applyFont="1" applyFill="1" applyBorder="1" applyAlignment="1">
      <alignment horizontal="right" wrapText="1"/>
    </xf>
    <xf numFmtId="49" fontId="8" fillId="6" borderId="2" xfId="4" applyNumberFormat="1" applyFont="1" applyFill="1" applyBorder="1" applyAlignment="1">
      <alignment horizontal="center" wrapText="1"/>
    </xf>
    <xf numFmtId="0" fontId="8" fillId="0" borderId="3" xfId="5" applyFont="1" applyFill="1" applyBorder="1" applyAlignment="1">
      <alignment horizontal="right" wrapText="1"/>
    </xf>
    <xf numFmtId="0" fontId="8" fillId="0" borderId="3" xfId="5" applyFont="1" applyFill="1" applyBorder="1" applyAlignment="1">
      <alignment wrapText="1"/>
    </xf>
    <xf numFmtId="0" fontId="8" fillId="6" borderId="2" xfId="5" applyFont="1" applyFill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Fill="1" applyBorder="1"/>
    <xf numFmtId="0" fontId="7" fillId="0" borderId="2" xfId="1" applyFont="1" applyFill="1" applyBorder="1" applyAlignment="1">
      <alignment horizontal="right" wrapText="1"/>
    </xf>
    <xf numFmtId="1" fontId="7" fillId="0" borderId="2" xfId="1" applyNumberFormat="1" applyFont="1" applyFill="1" applyBorder="1" applyAlignment="1">
      <alignment horizontal="right" wrapText="1"/>
    </xf>
    <xf numFmtId="1" fontId="0" fillId="0" borderId="2" xfId="0" applyNumberFormat="1" applyBorder="1"/>
    <xf numFmtId="3" fontId="0" fillId="0" borderId="2" xfId="0" applyNumberFormat="1" applyBorder="1"/>
    <xf numFmtId="1" fontId="0" fillId="0" borderId="2" xfId="0" applyNumberFormat="1" applyFill="1" applyBorder="1"/>
    <xf numFmtId="1" fontId="0" fillId="4" borderId="2" xfId="0" applyNumberFormat="1" applyFill="1" applyBorder="1"/>
    <xf numFmtId="0" fontId="0" fillId="0" borderId="2" xfId="0" applyBorder="1"/>
    <xf numFmtId="0" fontId="0" fillId="4" borderId="2" xfId="0" applyFill="1" applyBorder="1"/>
    <xf numFmtId="0" fontId="11" fillId="0" borderId="0" xfId="0" applyFont="1"/>
    <xf numFmtId="0" fontId="8" fillId="6" borderId="2" xfId="4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2" fontId="8" fillId="0" borderId="1" xfId="4" applyNumberFormat="1" applyFont="1" applyFill="1" applyBorder="1" applyAlignment="1">
      <alignment horizontal="right" wrapText="1"/>
    </xf>
    <xf numFmtId="166" fontId="8" fillId="0" borderId="1" xfId="2" applyNumberFormat="1" applyFont="1" applyFill="1" applyBorder="1" applyAlignment="1">
      <alignment horizontal="right" wrapText="1"/>
    </xf>
    <xf numFmtId="2" fontId="0" fillId="0" borderId="1" xfId="0" applyNumberFormat="1" applyBorder="1"/>
    <xf numFmtId="2" fontId="8" fillId="0" borderId="1" xfId="5" applyNumberFormat="1" applyFont="1" applyFill="1" applyBorder="1" applyAlignment="1">
      <alignment horizontal="right" wrapText="1"/>
    </xf>
    <xf numFmtId="164" fontId="0" fillId="0" borderId="1" xfId="0" applyNumberFormat="1" applyBorder="1"/>
    <xf numFmtId="0" fontId="4" fillId="0" borderId="0" xfId="0" applyFont="1" applyAlignment="1">
      <alignment wrapText="1"/>
    </xf>
    <xf numFmtId="0" fontId="0" fillId="0" borderId="4" xfId="0" applyBorder="1"/>
    <xf numFmtId="0" fontId="0" fillId="0" borderId="5" xfId="0" applyFill="1" applyBorder="1"/>
    <xf numFmtId="49" fontId="4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8" fillId="0" borderId="0" xfId="3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164" fontId="0" fillId="0" borderId="9" xfId="0" applyNumberFormat="1" applyFill="1" applyBorder="1"/>
    <xf numFmtId="1" fontId="0" fillId="0" borderId="9" xfId="0" applyNumberFormat="1" applyFill="1" applyBorder="1"/>
    <xf numFmtId="0" fontId="7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right" wrapText="1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7" fillId="0" borderId="0" xfId="6" applyFont="1" applyFill="1" applyBorder="1" applyAlignment="1">
      <alignment wrapText="1"/>
    </xf>
    <xf numFmtId="0" fontId="0" fillId="0" borderId="0" xfId="0" applyAlignment="1"/>
    <xf numFmtId="49" fontId="4" fillId="0" borderId="1" xfId="0" applyNumberFormat="1" applyFont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/>
    <xf numFmtId="0" fontId="4" fillId="0" borderId="1" xfId="0" applyFont="1" applyBorder="1" applyAlignment="1"/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 applyAlignment="1"/>
    <xf numFmtId="49" fontId="0" fillId="0" borderId="1" xfId="0" applyNumberFormat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0" fillId="10" borderId="0" xfId="0" applyFill="1" applyAlignment="1"/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0" fillId="0" borderId="0" xfId="0" applyNumberFormat="1" applyAlignment="1"/>
    <xf numFmtId="0" fontId="4" fillId="5" borderId="0" xfId="0" applyFont="1" applyFill="1" applyAlignment="1">
      <alignment horizontal="center"/>
    </xf>
    <xf numFmtId="14" fontId="0" fillId="0" borderId="0" xfId="0" applyNumberFormat="1" applyAlignment="1"/>
  </cellXfs>
  <cellStyles count="7">
    <cellStyle name="Normal" xfId="0" builtinId="0"/>
    <cellStyle name="Normal_Albedo" xfId="2"/>
    <cellStyle name="Normal_Albedo Calcs" xfId="6"/>
    <cellStyle name="Normal_SCE Calc 0,0" xfId="4"/>
    <cellStyle name="Normal_SCE Calc 10,10 _1" xfId="5"/>
    <cellStyle name="Normal_SCE Calculations_1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4946522309711286"/>
          <c:y val="2.8252405949256338E-2"/>
          <c:w val="0.62876706036745411"/>
          <c:h val="0.8326195683872849"/>
        </c:manualLayout>
      </c:layout>
      <c:lineChart>
        <c:grouping val="standard"/>
        <c:ser>
          <c:idx val="0"/>
          <c:order val="0"/>
          <c:tx>
            <c:v>Raw Data</c:v>
          </c:tx>
          <c:marker>
            <c:symbol val="none"/>
          </c:marker>
          <c:cat>
            <c:numRef>
              <c:f>AdjustedSCE!$BE$7:$BE$41</c:f>
              <c:numCache>
                <c:formatCode>General</c:formatCode>
                <c:ptCount val="3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 formatCode="0">
                  <c:v>40</c:v>
                </c:pt>
                <c:pt idx="33">
                  <c:v>41</c:v>
                </c:pt>
                <c:pt idx="34">
                  <c:v>42</c:v>
                </c:pt>
              </c:numCache>
            </c:numRef>
          </c:cat>
          <c:val>
            <c:numRef>
              <c:f>AdjustedSCE!$BF$7:$BF$41</c:f>
              <c:numCache>
                <c:formatCode>General</c:formatCode>
                <c:ptCount val="35"/>
                <c:pt idx="0">
                  <c:v>43001000</c:v>
                </c:pt>
                <c:pt idx="1">
                  <c:v>42001600</c:v>
                </c:pt>
                <c:pt idx="2">
                  <c:v>41229300</c:v>
                </c:pt>
                <c:pt idx="3">
                  <c:v>40086400</c:v>
                </c:pt>
                <c:pt idx="4">
                  <c:v>38052000</c:v>
                </c:pt>
                <c:pt idx="5">
                  <c:v>35723500</c:v>
                </c:pt>
                <c:pt idx="6">
                  <c:v>33742400</c:v>
                </c:pt>
                <c:pt idx="7">
                  <c:v>30955500</c:v>
                </c:pt>
                <c:pt idx="8">
                  <c:v>28626600.000000004</c:v>
                </c:pt>
                <c:pt idx="9">
                  <c:v>25796400</c:v>
                </c:pt>
                <c:pt idx="10">
                  <c:v>23606700</c:v>
                </c:pt>
                <c:pt idx="11">
                  <c:v>21552600</c:v>
                </c:pt>
                <c:pt idx="12">
                  <c:v>18755100</c:v>
                </c:pt>
                <c:pt idx="13">
                  <c:v>17501500</c:v>
                </c:pt>
                <c:pt idx="14">
                  <c:v>15559600</c:v>
                </c:pt>
                <c:pt idx="15">
                  <c:v>13735499.999999998</c:v>
                </c:pt>
                <c:pt idx="16">
                  <c:v>11470700</c:v>
                </c:pt>
                <c:pt idx="17">
                  <c:v>8796190</c:v>
                </c:pt>
                <c:pt idx="18">
                  <c:v>6751690.0000000009</c:v>
                </c:pt>
                <c:pt idx="19">
                  <c:v>4874840</c:v>
                </c:pt>
                <c:pt idx="20">
                  <c:v>3640590.0000000005</c:v>
                </c:pt>
                <c:pt idx="21">
                  <c:v>2792070</c:v>
                </c:pt>
                <c:pt idx="22">
                  <c:v>2348840</c:v>
                </c:pt>
                <c:pt idx="23">
                  <c:v>2321560</c:v>
                </c:pt>
                <c:pt idx="24">
                  <c:v>1840270</c:v>
                </c:pt>
                <c:pt idx="25">
                  <c:v>1586050</c:v>
                </c:pt>
                <c:pt idx="26">
                  <c:v>1518710</c:v>
                </c:pt>
                <c:pt idx="27">
                  <c:v>1568820</c:v>
                </c:pt>
                <c:pt idx="28">
                  <c:v>1810569.9999999998</c:v>
                </c:pt>
                <c:pt idx="29">
                  <c:v>2563740</c:v>
                </c:pt>
                <c:pt idx="30">
                  <c:v>3805070</c:v>
                </c:pt>
                <c:pt idx="31">
                  <c:v>6395770</c:v>
                </c:pt>
                <c:pt idx="32" formatCode="0">
                  <c:v>9506240</c:v>
                </c:pt>
                <c:pt idx="33">
                  <c:v>11982900</c:v>
                </c:pt>
                <c:pt idx="34">
                  <c:v>16127300</c:v>
                </c:pt>
              </c:numCache>
            </c:numRef>
          </c:val>
        </c:ser>
        <c:ser>
          <c:idx val="1"/>
          <c:order val="1"/>
          <c:tx>
            <c:v>Smoohed Data</c:v>
          </c:tx>
          <c:marker>
            <c:symbol val="none"/>
          </c:marker>
          <c:cat>
            <c:numRef>
              <c:f>AdjustedSCE!$BE$7:$BE$41</c:f>
              <c:numCache>
                <c:formatCode>General</c:formatCode>
                <c:ptCount val="3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 formatCode="0">
                  <c:v>40</c:v>
                </c:pt>
                <c:pt idx="33">
                  <c:v>41</c:v>
                </c:pt>
                <c:pt idx="34">
                  <c:v>42</c:v>
                </c:pt>
              </c:numCache>
            </c:numRef>
          </c:cat>
          <c:val>
            <c:numRef>
              <c:f>AdjustedSCE!$BG$7:$BG$41</c:f>
              <c:numCache>
                <c:formatCode>0</c:formatCode>
                <c:ptCount val="35"/>
                <c:pt idx="0">
                  <c:v>43818465.07</c:v>
                </c:pt>
                <c:pt idx="1">
                  <c:v>42457604.559999995</c:v>
                </c:pt>
                <c:pt idx="2">
                  <c:v>40907824.890000001</c:v>
                </c:pt>
                <c:pt idx="3">
                  <c:v>39189832.480000004</c:v>
                </c:pt>
                <c:pt idx="4">
                  <c:v>37324333.75</c:v>
                </c:pt>
                <c:pt idx="5">
                  <c:v>35332035.119999997</c:v>
                </c:pt>
                <c:pt idx="6">
                  <c:v>33233643.010000002</c:v>
                </c:pt>
                <c:pt idx="7">
                  <c:v>31049863.84</c:v>
                </c:pt>
                <c:pt idx="8">
                  <c:v>28801404.029999997</c:v>
                </c:pt>
                <c:pt idx="9">
                  <c:v>26508970</c:v>
                </c:pt>
                <c:pt idx="10">
                  <c:v>24193268.169999998</c:v>
                </c:pt>
                <c:pt idx="11">
                  <c:v>21875004.959999997</c:v>
                </c:pt>
                <c:pt idx="12">
                  <c:v>19574886.789999999</c:v>
                </c:pt>
                <c:pt idx="13">
                  <c:v>17313620.079999998</c:v>
                </c:pt>
                <c:pt idx="14">
                  <c:v>15111911.250000004</c:v>
                </c:pt>
                <c:pt idx="15">
                  <c:v>12990466.720000001</c:v>
                </c:pt>
                <c:pt idx="16">
                  <c:v>10969992.910000008</c:v>
                </c:pt>
                <c:pt idx="17">
                  <c:v>9071196.2399999946</c:v>
                </c:pt>
                <c:pt idx="18">
                  <c:v>7314783.1300000064</c:v>
                </c:pt>
                <c:pt idx="19">
                  <c:v>5721460.0000000019</c:v>
                </c:pt>
                <c:pt idx="20">
                  <c:v>4311933.2700000089</c:v>
                </c:pt>
                <c:pt idx="21">
                  <c:v>3106909.3600000031</c:v>
                </c:pt>
                <c:pt idx="22">
                  <c:v>2127094.6900000069</c:v>
                </c:pt>
                <c:pt idx="23">
                  <c:v>1393195.6799999853</c:v>
                </c:pt>
                <c:pt idx="24">
                  <c:v>925918.74999999395</c:v>
                </c:pt>
                <c:pt idx="25">
                  <c:v>745970.31999999215</c:v>
                </c:pt>
                <c:pt idx="26">
                  <c:v>874056.80999999621</c:v>
                </c:pt>
                <c:pt idx="27">
                  <c:v>1330884.639999988</c:v>
                </c:pt>
                <c:pt idx="28">
                  <c:v>2137160.2300000004</c:v>
                </c:pt>
                <c:pt idx="29">
                  <c:v>3313590.0000000051</c:v>
                </c:pt>
                <c:pt idx="30">
                  <c:v>4880880.37</c:v>
                </c:pt>
                <c:pt idx="31">
                  <c:v>6859737.7600000016</c:v>
                </c:pt>
                <c:pt idx="32">
                  <c:v>9270868.589999998</c:v>
                </c:pt>
                <c:pt idx="33">
                  <c:v>12134979.280000022</c:v>
                </c:pt>
                <c:pt idx="34">
                  <c:v>15472776.250000009</c:v>
                </c:pt>
              </c:numCache>
            </c:numRef>
          </c:val>
        </c:ser>
        <c:marker val="1"/>
        <c:axId val="78529664"/>
        <c:axId val="78656256"/>
      </c:lineChart>
      <c:catAx>
        <c:axId val="78529664"/>
        <c:scaling>
          <c:orientation val="minMax"/>
        </c:scaling>
        <c:axPos val="b"/>
        <c:numFmt formatCode="General" sourceLinked="1"/>
        <c:tickLblPos val="nextTo"/>
        <c:crossAx val="78656256"/>
        <c:crosses val="autoZero"/>
        <c:auto val="1"/>
        <c:lblAlgn val="ctr"/>
        <c:lblOffset val="100"/>
      </c:catAx>
      <c:valAx>
        <c:axId val="78656256"/>
        <c:scaling>
          <c:orientation val="minMax"/>
        </c:scaling>
        <c:axPos val="l"/>
        <c:majorGridlines/>
        <c:numFmt formatCode="General" sourceLinked="1"/>
        <c:tickLblPos val="nextTo"/>
        <c:crossAx val="78529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95577427821525"/>
          <c:y val="4.6770924467774859E-2"/>
          <c:w val="0.67146959755030722"/>
          <c:h val="0.89719889180519163"/>
        </c:manualLayout>
      </c:layout>
      <c:lineChart>
        <c:grouping val="standard"/>
        <c:ser>
          <c:idx val="0"/>
          <c:order val="0"/>
          <c:tx>
            <c:v>Raw Data</c:v>
          </c:tx>
          <c:marker>
            <c:symbol val="none"/>
          </c:marker>
          <c:cat>
            <c:numRef>
              <c:f>AdjustedSCE!$BE$46:$BE$75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AdjustedSCE!$BF$46:$BF$75</c:f>
              <c:numCache>
                <c:formatCode>0</c:formatCode>
                <c:ptCount val="30"/>
                <c:pt idx="0">
                  <c:v>32311.5</c:v>
                </c:pt>
                <c:pt idx="1">
                  <c:v>49697</c:v>
                </c:pt>
                <c:pt idx="2">
                  <c:v>45038.8</c:v>
                </c:pt>
                <c:pt idx="3">
                  <c:v>42861.2</c:v>
                </c:pt>
                <c:pt idx="4">
                  <c:v>33601.1</c:v>
                </c:pt>
                <c:pt idx="5">
                  <c:v>39739.300000000003</c:v>
                </c:pt>
                <c:pt idx="6">
                  <c:v>74214.2</c:v>
                </c:pt>
                <c:pt idx="7">
                  <c:v>62466.5</c:v>
                </c:pt>
                <c:pt idx="8">
                  <c:v>90599</c:v>
                </c:pt>
                <c:pt idx="9">
                  <c:v>98097.3</c:v>
                </c:pt>
                <c:pt idx="10">
                  <c:v>85074</c:v>
                </c:pt>
                <c:pt idx="11">
                  <c:v>129359</c:v>
                </c:pt>
                <c:pt idx="12">
                  <c:v>142953</c:v>
                </c:pt>
                <c:pt idx="13">
                  <c:v>165821</c:v>
                </c:pt>
                <c:pt idx="14">
                  <c:v>156476</c:v>
                </c:pt>
                <c:pt idx="15">
                  <c:v>124679</c:v>
                </c:pt>
                <c:pt idx="16">
                  <c:v>111084.99999999999</c:v>
                </c:pt>
                <c:pt idx="17">
                  <c:v>94841.4</c:v>
                </c:pt>
                <c:pt idx="18">
                  <c:v>69076.800000000003</c:v>
                </c:pt>
                <c:pt idx="19">
                  <c:v>57223.4</c:v>
                </c:pt>
                <c:pt idx="20">
                  <c:v>49140.2</c:v>
                </c:pt>
                <c:pt idx="21">
                  <c:v>52473.599999999999</c:v>
                </c:pt>
                <c:pt idx="22">
                  <c:v>39062.699999999997</c:v>
                </c:pt>
                <c:pt idx="23">
                  <c:v>32410.1</c:v>
                </c:pt>
                <c:pt idx="24">
                  <c:v>26286.100000000002</c:v>
                </c:pt>
                <c:pt idx="25">
                  <c:v>21240.3</c:v>
                </c:pt>
                <c:pt idx="26">
                  <c:v>12389</c:v>
                </c:pt>
                <c:pt idx="27">
                  <c:v>7075.41</c:v>
                </c:pt>
                <c:pt idx="28">
                  <c:v>-1289.6400000000001</c:v>
                </c:pt>
                <c:pt idx="29">
                  <c:v>5165.6100000000006</c:v>
                </c:pt>
              </c:numCache>
            </c:numRef>
          </c:val>
        </c:ser>
        <c:ser>
          <c:idx val="1"/>
          <c:order val="1"/>
          <c:tx>
            <c:v>Smoothed Data</c:v>
          </c:tx>
          <c:marker>
            <c:symbol val="none"/>
          </c:marker>
          <c:cat>
            <c:numRef>
              <c:f>AdjustedSCE!$BE$46:$BE$75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AdjustedSCE!$BG$46:$BG$75</c:f>
              <c:numCache>
                <c:formatCode>0</c:formatCode>
                <c:ptCount val="30"/>
                <c:pt idx="0">
                  <c:v>39306.060799999999</c:v>
                </c:pt>
                <c:pt idx="1">
                  <c:v>39130.106399999997</c:v>
                </c:pt>
                <c:pt idx="2">
                  <c:v>40159.791599999997</c:v>
                </c:pt>
                <c:pt idx="3">
                  <c:v>42513.771200000003</c:v>
                </c:pt>
                <c:pt idx="4">
                  <c:v>46310.7</c:v>
                </c:pt>
                <c:pt idx="5">
                  <c:v>51669.232799999998</c:v>
                </c:pt>
                <c:pt idx="6">
                  <c:v>58708.024400000002</c:v>
                </c:pt>
                <c:pt idx="7">
                  <c:v>67545.729600000006</c:v>
                </c:pt>
                <c:pt idx="8">
                  <c:v>78301.003199999992</c:v>
                </c:pt>
                <c:pt idx="9">
                  <c:v>91092.500000000015</c:v>
                </c:pt>
                <c:pt idx="10">
                  <c:v>106038.87480000001</c:v>
                </c:pt>
                <c:pt idx="11">
                  <c:v>123258.78239999998</c:v>
                </c:pt>
                <c:pt idx="12">
                  <c:v>142870.87760000001</c:v>
                </c:pt>
                <c:pt idx="13">
                  <c:v>164993.81520000004</c:v>
                </c:pt>
                <c:pt idx="14">
                  <c:v>147650.32480000003</c:v>
                </c:pt>
                <c:pt idx="15">
                  <c:v>126231.36120000003</c:v>
                </c:pt>
                <c:pt idx="16">
                  <c:v>107418.91840000002</c:v>
                </c:pt>
                <c:pt idx="17">
                  <c:v>90992.950000000012</c:v>
                </c:pt>
                <c:pt idx="18">
                  <c:v>76733.409600000028</c:v>
                </c:pt>
                <c:pt idx="19">
                  <c:v>64420.250800000023</c:v>
                </c:pt>
                <c:pt idx="20">
                  <c:v>53833.42720000002</c:v>
                </c:pt>
                <c:pt idx="21">
                  <c:v>44752.892400000019</c:v>
                </c:pt>
                <c:pt idx="22">
                  <c:v>36958.60000000002</c:v>
                </c:pt>
                <c:pt idx="23">
                  <c:v>30230.503599999993</c:v>
                </c:pt>
                <c:pt idx="24">
                  <c:v>24348.556800000031</c:v>
                </c:pt>
                <c:pt idx="25">
                  <c:v>19092.713200000057</c:v>
                </c:pt>
                <c:pt idx="26">
                  <c:v>14242.926400000044</c:v>
                </c:pt>
                <c:pt idx="27">
                  <c:v>9579.1499999999814</c:v>
                </c:pt>
                <c:pt idx="28">
                  <c:v>4881.3376000000017</c:v>
                </c:pt>
                <c:pt idx="29">
                  <c:v>-70.557199999976561</c:v>
                </c:pt>
              </c:numCache>
            </c:numRef>
          </c:val>
        </c:ser>
        <c:marker val="1"/>
        <c:axId val="103094912"/>
        <c:axId val="98722176"/>
      </c:lineChart>
      <c:catAx>
        <c:axId val="103094912"/>
        <c:scaling>
          <c:orientation val="minMax"/>
        </c:scaling>
        <c:axPos val="b"/>
        <c:numFmt formatCode="General" sourceLinked="1"/>
        <c:tickLblPos val="nextTo"/>
        <c:crossAx val="98722176"/>
        <c:crosses val="autoZero"/>
        <c:auto val="1"/>
        <c:lblAlgn val="ctr"/>
        <c:lblOffset val="100"/>
      </c:catAx>
      <c:valAx>
        <c:axId val="98722176"/>
        <c:scaling>
          <c:orientation val="minMax"/>
        </c:scaling>
        <c:axPos val="l"/>
        <c:majorGridlines/>
        <c:numFmt formatCode="0" sourceLinked="1"/>
        <c:tickLblPos val="nextTo"/>
        <c:crossAx val="103094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v>Annual Pct Change</c:v>
          </c:tx>
          <c:marker>
            <c:symbol val="none"/>
          </c:marker>
          <c:cat>
            <c:numRef>
              <c:f>AdjustedSCE!$BQ$9:$BQ$37</c:f>
              <c:numCache>
                <c:formatCode>General</c:formatCode>
                <c:ptCount val="2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</c:numCache>
            </c:numRef>
          </c:cat>
          <c:val>
            <c:numRef>
              <c:f>AdjustedSCE!$BR$9:$BR$37</c:f>
              <c:numCache>
                <c:formatCode>0.00</c:formatCode>
                <c:ptCount val="29"/>
                <c:pt idx="0">
                  <c:v>9.6084455494010984E-2</c:v>
                </c:pt>
                <c:pt idx="1">
                  <c:v>9.9847598021679501E-2</c:v>
                </c:pt>
                <c:pt idx="2">
                  <c:v>0.10759680767242094</c:v>
                </c:pt>
                <c:pt idx="3">
                  <c:v>0.12032641498178157</c:v>
                </c:pt>
                <c:pt idx="4">
                  <c:v>0.13934885196325034</c:v>
                </c:pt>
                <c:pt idx="5">
                  <c:v>0.16640727658662735</c:v>
                </c:pt>
                <c:pt idx="6">
                  <c:v>0.20383736966034294</c:v>
                </c:pt>
                <c:pt idx="7">
                  <c:v>0.25480329714809746</c:v>
                </c:pt>
                <c:pt idx="8">
                  <c:v>0.32364789514917364</c:v>
                </c:pt>
                <c:pt idx="9">
                  <c:v>0.41642276272197026</c:v>
                </c:pt>
                <c:pt idx="10">
                  <c:v>0.54170875130767493</c:v>
                </c:pt>
                <c:pt idx="11">
                  <c:v>0.71191802656212611</c:v>
                </c:pt>
                <c:pt idx="12">
                  <c:v>0.94541898265846402</c:v>
                </c:pt>
                <c:pt idx="13">
                  <c:v>1.2701146060131705</c:v>
                </c:pt>
                <c:pt idx="14">
                  <c:v>1.345947312923103</c:v>
                </c:pt>
                <c:pt idx="15">
                  <c:v>1.3915624561551774</c:v>
                </c:pt>
                <c:pt idx="16">
                  <c:v>1.468518156873913</c:v>
                </c:pt>
                <c:pt idx="17">
                  <c:v>1.5903799030317434</c:v>
                </c:pt>
                <c:pt idx="18">
                  <c:v>1.7795593019462443</c:v>
                </c:pt>
                <c:pt idx="19">
                  <c:v>2.0734512448087625</c:v>
                </c:pt>
                <c:pt idx="20">
                  <c:v>2.5308430063355498</c:v>
                </c:pt>
                <c:pt idx="21">
                  <c:v>3.2122474281574354</c:v>
                </c:pt>
                <c:pt idx="22">
                  <c:v>3.991559734587971</c:v>
                </c:pt>
                <c:pt idx="23">
                  <c:v>4.0525075582095962</c:v>
                </c:pt>
                <c:pt idx="24">
                  <c:v>2.7856949938986384</c:v>
                </c:pt>
                <c:pt idx="25">
                  <c:v>1.434588139810542</c:v>
                </c:pt>
                <c:pt idx="26">
                  <c:v>0.66644167339760207</c:v>
                </c:pt>
                <c:pt idx="27">
                  <c:v>0.28908676088471918</c:v>
                </c:pt>
                <c:pt idx="28">
                  <c:v>0.10000936777723159</c:v>
                </c:pt>
              </c:numCache>
            </c:numRef>
          </c:val>
        </c:ser>
        <c:marker val="1"/>
        <c:axId val="98729344"/>
        <c:axId val="98735232"/>
      </c:lineChart>
      <c:catAx>
        <c:axId val="98729344"/>
        <c:scaling>
          <c:orientation val="minMax"/>
        </c:scaling>
        <c:axPos val="b"/>
        <c:numFmt formatCode="General" sourceLinked="1"/>
        <c:tickLblPos val="nextTo"/>
        <c:crossAx val="98735232"/>
        <c:crosses val="autoZero"/>
        <c:auto val="1"/>
        <c:lblAlgn val="ctr"/>
        <c:lblOffset val="100"/>
      </c:catAx>
      <c:valAx>
        <c:axId val="98735232"/>
        <c:scaling>
          <c:orientation val="minMax"/>
        </c:scaling>
        <c:axPos val="l"/>
        <c:majorGridlines/>
        <c:numFmt formatCode="0.00" sourceLinked="1"/>
        <c:tickLblPos val="nextTo"/>
        <c:crossAx val="98729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Historical!$H$9:$H$34</c:f>
              <c:numCache>
                <c:formatCode>#,##0</c:formatCode>
                <c:ptCount val="26"/>
                <c:pt idx="0">
                  <c:v>37492793.969999999</c:v>
                </c:pt>
                <c:pt idx="1">
                  <c:v>34784448.560000002</c:v>
                </c:pt>
                <c:pt idx="2">
                  <c:v>32080432.789999999</c:v>
                </c:pt>
                <c:pt idx="3">
                  <c:v>29395915.680000003</c:v>
                </c:pt>
                <c:pt idx="4">
                  <c:v>26746066.250000004</c:v>
                </c:pt>
                <c:pt idx="5">
                  <c:v>24146053.52</c:v>
                </c:pt>
                <c:pt idx="6">
                  <c:v>21611046.509999998</c:v>
                </c:pt>
                <c:pt idx="7">
                  <c:v>19156214.239999998</c:v>
                </c:pt>
                <c:pt idx="8">
                  <c:v>16796725.73</c:v>
                </c:pt>
                <c:pt idx="9">
                  <c:v>14547749.999999998</c:v>
                </c:pt>
                <c:pt idx="10">
                  <c:v>12424456.069999998</c:v>
                </c:pt>
                <c:pt idx="11">
                  <c:v>10442012.959999999</c:v>
                </c:pt>
                <c:pt idx="12">
                  <c:v>8615589.6899999995</c:v>
                </c:pt>
                <c:pt idx="13">
                  <c:v>6960355.2799999956</c:v>
                </c:pt>
                <c:pt idx="14">
                  <c:v>5491478.7500000028</c:v>
                </c:pt>
                <c:pt idx="15">
                  <c:v>4224129.1199999973</c:v>
                </c:pt>
                <c:pt idx="16">
                  <c:v>3173475.4099999946</c:v>
                </c:pt>
                <c:pt idx="17">
                  <c:v>2354686.6399999959</c:v>
                </c:pt>
                <c:pt idx="18">
                  <c:v>1782931.8299999936</c:v>
                </c:pt>
                <c:pt idx="19">
                  <c:v>1473380.0000000014</c:v>
                </c:pt>
                <c:pt idx="20">
                  <c:v>1441200.1699999985</c:v>
                </c:pt>
                <c:pt idx="21">
                  <c:v>1701561.3599999985</c:v>
                </c:pt>
                <c:pt idx="22">
                  <c:v>2269632.5899999989</c:v>
                </c:pt>
                <c:pt idx="23">
                  <c:v>3160582.8799999906</c:v>
                </c:pt>
                <c:pt idx="24">
                  <c:v>4389581.2499999981</c:v>
                </c:pt>
                <c:pt idx="25">
                  <c:v>5971796.7199999951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Historical!$I$9:$I$34</c:f>
              <c:numCache>
                <c:formatCode>#,##0</c:formatCode>
                <c:ptCount val="26"/>
                <c:pt idx="0">
                  <c:v>33233643.010000002</c:v>
                </c:pt>
                <c:pt idx="1">
                  <c:v>31049863.84</c:v>
                </c:pt>
                <c:pt idx="2">
                  <c:v>28801404.029999994</c:v>
                </c:pt>
                <c:pt idx="3">
                  <c:v>26508970</c:v>
                </c:pt>
                <c:pt idx="4">
                  <c:v>24193268.170000002</c:v>
                </c:pt>
                <c:pt idx="5">
                  <c:v>21875004.959999993</c:v>
                </c:pt>
                <c:pt idx="6">
                  <c:v>19574886.789999999</c:v>
                </c:pt>
                <c:pt idx="7">
                  <c:v>17313620.079999998</c:v>
                </c:pt>
                <c:pt idx="8">
                  <c:v>15111911.250000006</c:v>
                </c:pt>
                <c:pt idx="9">
                  <c:v>12990466.720000001</c:v>
                </c:pt>
                <c:pt idx="10">
                  <c:v>10969992.910000008</c:v>
                </c:pt>
                <c:pt idx="11">
                  <c:v>9071196.2399999946</c:v>
                </c:pt>
                <c:pt idx="12">
                  <c:v>7314783.1300000064</c:v>
                </c:pt>
                <c:pt idx="13">
                  <c:v>5721460.0000000028</c:v>
                </c:pt>
                <c:pt idx="14">
                  <c:v>4311933.2700000089</c:v>
                </c:pt>
                <c:pt idx="15">
                  <c:v>3106909.3600000031</c:v>
                </c:pt>
                <c:pt idx="16">
                  <c:v>2127094.6900000069</c:v>
                </c:pt>
                <c:pt idx="17">
                  <c:v>1393195.6799999855</c:v>
                </c:pt>
                <c:pt idx="18">
                  <c:v>925918.74999999395</c:v>
                </c:pt>
                <c:pt idx="19">
                  <c:v>745970.31999999215</c:v>
                </c:pt>
                <c:pt idx="20">
                  <c:v>874056.80999999633</c:v>
                </c:pt>
                <c:pt idx="21">
                  <c:v>1330884.639999988</c:v>
                </c:pt>
                <c:pt idx="22">
                  <c:v>2137160.2300000004</c:v>
                </c:pt>
                <c:pt idx="23">
                  <c:v>3313590.0000000056</c:v>
                </c:pt>
                <c:pt idx="24">
                  <c:v>4880880.37</c:v>
                </c:pt>
                <c:pt idx="25">
                  <c:v>6859737.7600000016</c:v>
                </c:pt>
              </c:numCache>
            </c:numRef>
          </c:val>
        </c:ser>
        <c:marker val="1"/>
        <c:axId val="100026240"/>
        <c:axId val="100027776"/>
      </c:lineChart>
      <c:catAx>
        <c:axId val="100026240"/>
        <c:scaling>
          <c:orientation val="minMax"/>
        </c:scaling>
        <c:axPos val="b"/>
        <c:numFmt formatCode="General" sourceLinked="1"/>
        <c:tickLblPos val="nextTo"/>
        <c:crossAx val="100027776"/>
        <c:crosses val="autoZero"/>
        <c:auto val="1"/>
        <c:lblAlgn val="ctr"/>
        <c:lblOffset val="100"/>
      </c:catAx>
      <c:valAx>
        <c:axId val="100027776"/>
        <c:scaling>
          <c:orientation val="minMax"/>
        </c:scaling>
        <c:axPos val="l"/>
        <c:majorGridlines/>
        <c:numFmt formatCode="#,##0" sourceLinked="1"/>
        <c:tickLblPos val="nextTo"/>
        <c:crossAx val="10002624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95250</xdr:colOff>
      <xdr:row>5</xdr:row>
      <xdr:rowOff>123825</xdr:rowOff>
    </xdr:from>
    <xdr:to>
      <xdr:col>66</xdr:col>
      <xdr:colOff>400050</xdr:colOff>
      <xdr:row>40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104775</xdr:colOff>
      <xdr:row>44</xdr:row>
      <xdr:rowOff>133351</xdr:rowOff>
    </xdr:from>
    <xdr:to>
      <xdr:col>66</xdr:col>
      <xdr:colOff>409575</xdr:colOff>
      <xdr:row>74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142875</xdr:colOff>
      <xdr:row>7</xdr:row>
      <xdr:rowOff>0</xdr:rowOff>
    </xdr:from>
    <xdr:to>
      <xdr:col>77</xdr:col>
      <xdr:colOff>447675</xdr:colOff>
      <xdr:row>21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16</xdr:row>
      <xdr:rowOff>133350</xdr:rowOff>
    </xdr:from>
    <xdr:to>
      <xdr:col>17</xdr:col>
      <xdr:colOff>600075</xdr:colOff>
      <xdr:row>31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78"/>
  <sheetViews>
    <sheetView tabSelected="1" workbookViewId="0">
      <selection activeCell="H1" sqref="H1"/>
    </sheetView>
  </sheetViews>
  <sheetFormatPr defaultRowHeight="15"/>
  <cols>
    <col min="1" max="1" width="8" customWidth="1"/>
    <col min="4" max="4" width="6" customWidth="1"/>
    <col min="5" max="5" width="6.28515625" customWidth="1"/>
    <col min="6" max="6" width="5" customWidth="1"/>
    <col min="7" max="8" width="3.7109375" customWidth="1"/>
    <col min="9" max="9" width="5.7109375" customWidth="1"/>
    <col min="10" max="10" width="5" customWidth="1"/>
    <col min="11" max="11" width="6.140625" customWidth="1"/>
    <col min="12" max="12" width="3.5703125" customWidth="1"/>
    <col min="13" max="13" width="6.42578125" customWidth="1"/>
    <col min="14" max="14" width="7.140625" customWidth="1"/>
    <col min="15" max="18" width="7.85546875" customWidth="1"/>
    <col min="20" max="21" width="3" bestFit="1" customWidth="1"/>
    <col min="22" max="22" width="5.140625" bestFit="1" customWidth="1"/>
    <col min="23" max="23" width="3" bestFit="1" customWidth="1"/>
    <col min="24" max="24" width="2.5703125" customWidth="1"/>
    <col min="25" max="25" width="12.5703125" customWidth="1"/>
    <col min="26" max="26" width="10.42578125" customWidth="1"/>
    <col min="27" max="27" width="11.85546875" customWidth="1"/>
    <col min="28" max="28" width="10.28515625" customWidth="1"/>
    <col min="29" max="29" width="10.5703125" customWidth="1"/>
    <col min="30" max="30" width="10.42578125" customWidth="1"/>
    <col min="31" max="33" width="10.5703125" customWidth="1"/>
    <col min="34" max="34" width="10.28515625" customWidth="1"/>
    <col min="35" max="35" width="10.140625" customWidth="1"/>
    <col min="36" max="36" width="10.5703125" customWidth="1"/>
    <col min="37" max="38" width="10.42578125" customWidth="1"/>
    <col min="39" max="40" width="7.5703125" customWidth="1"/>
    <col min="41" max="41" width="9.42578125" customWidth="1"/>
    <col min="42" max="42" width="8.140625" customWidth="1"/>
    <col min="43" max="51" width="10.28515625" customWidth="1"/>
    <col min="52" max="52" width="9.7109375" bestFit="1" customWidth="1"/>
  </cols>
  <sheetData>
    <row r="1" spans="1:59">
      <c r="A1" s="26" t="s">
        <v>91</v>
      </c>
      <c r="E1" s="104">
        <v>42630</v>
      </c>
      <c r="F1" s="86"/>
    </row>
    <row r="2" spans="1:59">
      <c r="A2" t="s">
        <v>71</v>
      </c>
    </row>
    <row r="3" spans="1:59">
      <c r="A3">
        <v>0</v>
      </c>
      <c r="B3" t="s">
        <v>84</v>
      </c>
      <c r="AU3" t="s">
        <v>94</v>
      </c>
    </row>
    <row r="4" spans="1:59" ht="30" customHeight="1">
      <c r="A4">
        <v>0</v>
      </c>
      <c r="B4" t="s">
        <v>85</v>
      </c>
      <c r="Y4" s="88" t="s">
        <v>42</v>
      </c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23"/>
      <c r="AO4" s="23"/>
      <c r="AP4" s="60" t="s">
        <v>90</v>
      </c>
      <c r="AQ4" s="60" t="s">
        <v>60</v>
      </c>
      <c r="AR4" s="60" t="s">
        <v>61</v>
      </c>
      <c r="AS4" s="60" t="s">
        <v>62</v>
      </c>
      <c r="AT4" s="60" t="s">
        <v>63</v>
      </c>
      <c r="AU4" s="60" t="s">
        <v>47</v>
      </c>
      <c r="AV4" s="60" t="s">
        <v>64</v>
      </c>
      <c r="AW4" s="60" t="s">
        <v>44</v>
      </c>
      <c r="AX4" s="60" t="s">
        <v>48</v>
      </c>
      <c r="AY4" s="60" t="s">
        <v>49</v>
      </c>
      <c r="AZ4" s="60" t="s">
        <v>76</v>
      </c>
      <c r="BA4" s="60" t="s">
        <v>65</v>
      </c>
      <c r="BB4" s="29"/>
      <c r="BC4" s="44" t="s">
        <v>90</v>
      </c>
      <c r="BD4" s="44" t="s">
        <v>60</v>
      </c>
      <c r="BE4" s="44" t="s">
        <v>61</v>
      </c>
      <c r="BF4" s="44" t="s">
        <v>62</v>
      </c>
      <c r="BG4" s="44" t="s">
        <v>65</v>
      </c>
    </row>
    <row r="5" spans="1:59" s="10" customFormat="1" ht="15" customHeight="1">
      <c r="A5" s="30"/>
      <c r="B5" s="91" t="s">
        <v>107</v>
      </c>
      <c r="C5" s="9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Y5" s="30">
        <v>1970</v>
      </c>
      <c r="Z5" s="30">
        <f t="shared" ref="Z5" si="0">AA5-10</f>
        <v>1980</v>
      </c>
      <c r="AA5" s="30">
        <f t="shared" ref="AA5" si="1">AB5-10</f>
        <v>1990</v>
      </c>
      <c r="AB5" s="30">
        <f t="shared" ref="AB5" si="2">AC5-10</f>
        <v>2000</v>
      </c>
      <c r="AC5" s="30">
        <f>AD5-10</f>
        <v>2010</v>
      </c>
      <c r="AD5">
        <v>2020</v>
      </c>
      <c r="AE5">
        <f>AD5+10</f>
        <v>2030</v>
      </c>
      <c r="AF5">
        <f t="shared" ref="AF5" si="3">AE5+10</f>
        <v>2040</v>
      </c>
      <c r="AG5">
        <f t="shared" ref="AG5" si="4">AF5+10</f>
        <v>2050</v>
      </c>
      <c r="AH5">
        <f t="shared" ref="AH5" si="5">AG5+10</f>
        <v>2060</v>
      </c>
      <c r="AI5">
        <f t="shared" ref="AI5" si="6">AH5+10</f>
        <v>2070</v>
      </c>
      <c r="AJ5">
        <f t="shared" ref="AJ5" si="7">AI5+10</f>
        <v>2080</v>
      </c>
      <c r="AK5">
        <f t="shared" ref="AK5" si="8">AJ5+10</f>
        <v>2090</v>
      </c>
      <c r="AL5">
        <f t="shared" ref="AL5" si="9">AK5+10</f>
        <v>2100</v>
      </c>
      <c r="AM5">
        <v>3000</v>
      </c>
      <c r="AN5"/>
      <c r="AO5" s="22"/>
      <c r="AP5" s="42" t="s">
        <v>72</v>
      </c>
      <c r="AQ5" s="43">
        <v>10</v>
      </c>
      <c r="AR5" s="42" t="s">
        <v>4</v>
      </c>
      <c r="AS5" s="43">
        <v>4</v>
      </c>
      <c r="AT5" s="43">
        <v>40907825</v>
      </c>
      <c r="AU5" s="43">
        <v>40514764</v>
      </c>
      <c r="AV5" s="43">
        <v>393061</v>
      </c>
      <c r="AW5" s="43">
        <v>45</v>
      </c>
      <c r="AX5" s="43">
        <v>393061</v>
      </c>
      <c r="AY5" s="43">
        <v>0.187</v>
      </c>
      <c r="AZ5" s="43">
        <v>60</v>
      </c>
      <c r="BA5" s="43">
        <v>235837</v>
      </c>
      <c r="BC5" s="42" t="s">
        <v>72</v>
      </c>
      <c r="BD5" s="43">
        <v>10</v>
      </c>
      <c r="BE5" s="42" t="s">
        <v>4</v>
      </c>
      <c r="BF5" s="43">
        <v>4</v>
      </c>
      <c r="BG5" s="43">
        <v>235837</v>
      </c>
    </row>
    <row r="6" spans="1:59">
      <c r="A6">
        <v>0.9</v>
      </c>
      <c r="B6" t="s">
        <v>66</v>
      </c>
      <c r="U6">
        <v>10</v>
      </c>
      <c r="V6" t="s">
        <v>4</v>
      </c>
      <c r="W6" s="37">
        <v>4</v>
      </c>
      <c r="Y6" s="9">
        <f>AdjustedSCE!AZ9* (100-$A$3)/100</f>
        <v>40907824.890000001</v>
      </c>
      <c r="Z6" s="9">
        <f>IF(Y6-AdjustedSCE!$AY9*(100-$A$4)/10&lt;0,0,Y6-AdjustedSCE!$AY9*(100-$A$4)/10)</f>
        <v>40514764.281999998</v>
      </c>
      <c r="AA6" s="9">
        <f>IF(Z6-AdjustedSCE!$AY9*(100-$A$4)/10&lt;0,0,Z6-AdjustedSCE!$AY9*(100-$A$4)/10)</f>
        <v>40121703.673999995</v>
      </c>
      <c r="AB6" s="9">
        <f>IF(AA6-AdjustedSCE!$AY9*(100-$A$4)/10&lt;0,0,AA6-AdjustedSCE!$AY9*(100-$A$4)/10)</f>
        <v>39728643.065999992</v>
      </c>
      <c r="AC6" s="9">
        <f>IF(AB6-AdjustedSCE!$AY9*(100-$A$4)/10&lt;0,0,AB6-AdjustedSCE!$AY9*(100-$A$4)/10)</f>
        <v>39335582.457999989</v>
      </c>
      <c r="AD6" s="9">
        <f>IF(AC6-AdjustedSCE!$AY9*(100-$A$4)/10&lt;0,0,AC6-AdjustedSCE!$AY9*(100-$A$4)/10)</f>
        <v>38942521.849999987</v>
      </c>
      <c r="AE6" s="9">
        <f>IF(AD6-AdjustedSCE!$AY9*(100-$A$4)/10&lt;0,0,AD6-AdjustedSCE!$AY9*(100-$A$4)/10)</f>
        <v>38549461.241999984</v>
      </c>
      <c r="AF6" s="9">
        <f>IF(AE6-AdjustedSCE!$AY9*(100-$A$4)/10&lt;0,0,AE6-AdjustedSCE!$AY9*(100-$A$4)/10)</f>
        <v>38156400.633999981</v>
      </c>
      <c r="AG6" s="9">
        <f>IF(AF6-AdjustedSCE!$AY9*(100-$A$4)/10&lt;0,0,AF6-AdjustedSCE!$AY9*(100-$A$4)/10)</f>
        <v>37763340.025999978</v>
      </c>
      <c r="AH6" s="9">
        <f>IF(AG6-AdjustedSCE!$AY9*(100-$A$4)/10&lt;0,0,AG6-AdjustedSCE!$AY9*(100-$A$4)/10)</f>
        <v>37370279.417999975</v>
      </c>
      <c r="AI6" s="9">
        <f>IF(AH6-AdjustedSCE!$AY9*(100-$A$4)/10&lt;0,0,AH6-AdjustedSCE!$AY9*(100-$A$4)/10)</f>
        <v>36977218.809999973</v>
      </c>
      <c r="AJ6" s="9">
        <f>IF(AI6-AdjustedSCE!$AY9*(100-$A$4)/10&lt;0,0,AI6-AdjustedSCE!$AY9*(100-$A$4)/10)</f>
        <v>36584158.20199997</v>
      </c>
      <c r="AK6" s="9">
        <f>IF(AJ6-AdjustedSCE!$AY9*(100-$A$4)/10&lt;0,0,AJ6-AdjustedSCE!$AY9*(100-$A$4)/10)</f>
        <v>36191097.593999967</v>
      </c>
      <c r="AL6" s="9">
        <f>IF(AK6-AdjustedSCE!$AY9*(100-$A$4)/10&lt;0,0,AK6-AdjustedSCE!$AY9*(100-$A$4)/10)</f>
        <v>35798036.985999964</v>
      </c>
      <c r="AM6" s="6">
        <v>0</v>
      </c>
      <c r="AN6" s="6"/>
      <c r="AO6" s="6"/>
      <c r="AP6" s="42" t="s">
        <v>72</v>
      </c>
      <c r="AQ6" s="43">
        <v>11</v>
      </c>
      <c r="AR6" s="42" t="s">
        <v>4</v>
      </c>
      <c r="AS6" s="43">
        <v>11</v>
      </c>
      <c r="AT6" s="43">
        <v>39189832</v>
      </c>
      <c r="AU6" s="43">
        <v>38798531</v>
      </c>
      <c r="AV6" s="43">
        <v>391301</v>
      </c>
      <c r="AW6" s="43">
        <v>46</v>
      </c>
      <c r="AX6" s="43">
        <v>391301</v>
      </c>
      <c r="AY6" s="43">
        <v>0.19</v>
      </c>
      <c r="AZ6" s="43">
        <v>62</v>
      </c>
      <c r="BA6" s="43">
        <v>242607</v>
      </c>
      <c r="BB6" s="6"/>
      <c r="BC6" s="42" t="s">
        <v>72</v>
      </c>
      <c r="BD6" s="43">
        <v>11</v>
      </c>
      <c r="BE6" s="42" t="s">
        <v>4</v>
      </c>
      <c r="BF6" s="43">
        <v>11</v>
      </c>
      <c r="BG6" s="43">
        <v>242606</v>
      </c>
    </row>
    <row r="7" spans="1:59" ht="15" customHeight="1">
      <c r="A7">
        <v>0.25</v>
      </c>
      <c r="B7" t="s">
        <v>67</v>
      </c>
      <c r="U7">
        <f t="shared" ref="U7" si="10">U6+1</f>
        <v>11</v>
      </c>
      <c r="W7" s="37">
        <v>11</v>
      </c>
      <c r="Y7" s="9">
        <f>AdjustedSCE!AZ10* (100-'SCE Calc 0,0'!$A$3)/100</f>
        <v>39189832.480000004</v>
      </c>
      <c r="Z7" s="9">
        <f>IF(Y7-AdjustedSCE!$AY10*(100-$A$4)/10&lt;0,0,Y7-AdjustedSCE!$AY10*(100-$A$4)/10)</f>
        <v>38798531.416000001</v>
      </c>
      <c r="AA7" s="9">
        <f>IF(Z7-AdjustedSCE!$AY10*(100-$A$4)/10&lt;0,0,Z7-AdjustedSCE!$AY10*(100-$A$4)/10)</f>
        <v>38407230.351999998</v>
      </c>
      <c r="AB7" s="9">
        <f>IF(AA7-AdjustedSCE!$AY10*(100-$A$4)/10&lt;0,0,AA7-AdjustedSCE!$AY10*(100-$A$4)/10)</f>
        <v>38015929.287999995</v>
      </c>
      <c r="AC7" s="9">
        <f>IF(AB7-AdjustedSCE!$AY10*(100-$A$4)/10&lt;0,0,AB7-AdjustedSCE!$AY10*(100-$A$4)/10)</f>
        <v>37624628.223999992</v>
      </c>
      <c r="AD7" s="9">
        <f>IF(AC7-AdjustedSCE!$AY10*(100-$A$4)/10&lt;0,0,AC7-AdjustedSCE!$AY10*(100-$A$4)/10)</f>
        <v>37233327.159999989</v>
      </c>
      <c r="AE7" s="9">
        <f>IF(AD7-AdjustedSCE!$AY10*(100-$A$4)/10&lt;0,0,AD7-AdjustedSCE!$AY10*(100-$A$4)/10)</f>
        <v>36842026.095999986</v>
      </c>
      <c r="AF7" s="9">
        <f>IF(AE7-AdjustedSCE!$AY10*(100-$A$4)/10&lt;0,0,AE7-AdjustedSCE!$AY10*(100-$A$4)/10)</f>
        <v>36450725.031999983</v>
      </c>
      <c r="AG7" s="9">
        <f>IF(AF7-AdjustedSCE!$AY10*(100-$A$4)/10&lt;0,0,AF7-AdjustedSCE!$AY10*(100-$A$4)/10)</f>
        <v>36059423.96799998</v>
      </c>
      <c r="AH7" s="9">
        <f>IF(AG7-AdjustedSCE!$AY10*(100-$A$4)/10&lt;0,0,AG7-AdjustedSCE!$AY10*(100-$A$4)/10)</f>
        <v>35668122.903999977</v>
      </c>
      <c r="AI7" s="9">
        <f>IF(AH7-AdjustedSCE!$AY10*(100-$A$4)/10&lt;0,0,AH7-AdjustedSCE!$AY10*(100-$A$4)/10)</f>
        <v>35276821.839999974</v>
      </c>
      <c r="AJ7" s="9">
        <f>IF(AI7-AdjustedSCE!$AY10*(100-$A$4)/10&lt;0,0,AI7-AdjustedSCE!$AY10*(100-$A$4)/10)</f>
        <v>34885520.775999971</v>
      </c>
      <c r="AK7" s="9">
        <f>IF(AJ7-AdjustedSCE!$AY10*(100-$A$4)/10&lt;0,0,AJ7-AdjustedSCE!$AY10*(100-$A$4)/10)</f>
        <v>34494219.711999968</v>
      </c>
      <c r="AL7" s="9">
        <f>IF(AK7-AdjustedSCE!$AY10*(100-$A$4)/10&lt;0,0,AK7-AdjustedSCE!$AY10*(100-$A$4)/10)</f>
        <v>34102918.647999965</v>
      </c>
      <c r="AM7" s="6">
        <v>0</v>
      </c>
      <c r="AN7" s="6"/>
      <c r="AO7" s="6"/>
      <c r="AP7" s="42" t="s">
        <v>72</v>
      </c>
      <c r="AQ7" s="43">
        <v>12</v>
      </c>
      <c r="AR7" s="42" t="s">
        <v>4</v>
      </c>
      <c r="AS7" s="43">
        <v>18</v>
      </c>
      <c r="AT7" s="43">
        <v>37324334</v>
      </c>
      <c r="AU7" s="43">
        <v>36922736</v>
      </c>
      <c r="AV7" s="43">
        <v>401598</v>
      </c>
      <c r="AW7" s="43">
        <v>47</v>
      </c>
      <c r="AX7" s="43">
        <v>401598</v>
      </c>
      <c r="AY7" s="43">
        <v>0.19900000000000001</v>
      </c>
      <c r="AZ7" s="43">
        <v>64</v>
      </c>
      <c r="BA7" s="43">
        <v>257023</v>
      </c>
      <c r="BB7" s="6"/>
      <c r="BC7" s="42" t="s">
        <v>72</v>
      </c>
      <c r="BD7" s="43">
        <v>12</v>
      </c>
      <c r="BE7" s="42" t="s">
        <v>4</v>
      </c>
      <c r="BF7" s="43">
        <v>18</v>
      </c>
      <c r="BG7" s="43">
        <v>257023</v>
      </c>
    </row>
    <row r="8" spans="1:59" ht="15" customHeight="1">
      <c r="A8">
        <f>A6-A7</f>
        <v>0.65</v>
      </c>
      <c r="B8" t="s">
        <v>68</v>
      </c>
      <c r="U8">
        <f t="shared" ref="U8:U9" si="11">U7+1</f>
        <v>12</v>
      </c>
      <c r="W8" s="37">
        <v>18</v>
      </c>
      <c r="Y8" s="9">
        <f>AdjustedSCE!AZ11* (100-'SCE Calc 0,0'!$A$3)/100</f>
        <v>37324333.75</v>
      </c>
      <c r="Z8" s="9">
        <f>IF(Y8-AdjustedSCE!$AY11*(100-$A$4)/10&lt;0,0,Y8-AdjustedSCE!$AY11*(100-$A$4)/10)</f>
        <v>36922735.833999999</v>
      </c>
      <c r="AA8" s="9">
        <f>IF(Z8-AdjustedSCE!$AY11*(100-$A$4)/10&lt;0,0,Z8-AdjustedSCE!$AY11*(100-$A$4)/10)</f>
        <v>36521137.917999998</v>
      </c>
      <c r="AB8" s="9">
        <f>IF(AA8-AdjustedSCE!$AY11*(100-$A$4)/10&lt;0,0,AA8-AdjustedSCE!$AY11*(100-$A$4)/10)</f>
        <v>36119540.001999997</v>
      </c>
      <c r="AC8" s="9">
        <f>IF(AB8-AdjustedSCE!$AY11*(100-$A$4)/10&lt;0,0,AB8-AdjustedSCE!$AY11*(100-$A$4)/10)</f>
        <v>35717942.085999995</v>
      </c>
      <c r="AD8" s="9">
        <f>IF(AC8-AdjustedSCE!$AY11*(100-$A$4)/10&lt;0,0,AC8-AdjustedSCE!$AY11*(100-$A$4)/10)</f>
        <v>35316344.169999994</v>
      </c>
      <c r="AE8" s="9">
        <f>IF(AD8-AdjustedSCE!$AY11*(100-$A$4)/10&lt;0,0,AD8-AdjustedSCE!$AY11*(100-$A$4)/10)</f>
        <v>34914746.253999993</v>
      </c>
      <c r="AF8" s="9">
        <f>IF(AE8-AdjustedSCE!$AY11*(100-$A$4)/10&lt;0,0,AE8-AdjustedSCE!$AY11*(100-$A$4)/10)</f>
        <v>34513148.337999992</v>
      </c>
      <c r="AG8" s="9">
        <f>IF(AF8-AdjustedSCE!$AY11*(100-$A$4)/10&lt;0,0,AF8-AdjustedSCE!$AY11*(100-$A$4)/10)</f>
        <v>34111550.421999991</v>
      </c>
      <c r="AH8" s="9">
        <f>IF(AG8-AdjustedSCE!$AY11*(100-$A$4)/10&lt;0,0,AG8-AdjustedSCE!$AY11*(100-$A$4)/10)</f>
        <v>33709952.50599999</v>
      </c>
      <c r="AI8" s="9">
        <f>IF(AH8-AdjustedSCE!$AY11*(100-$A$4)/10&lt;0,0,AH8-AdjustedSCE!$AY11*(100-$A$4)/10)</f>
        <v>33308354.589999989</v>
      </c>
      <c r="AJ8" s="9">
        <f>IF(AI8-AdjustedSCE!$AY11*(100-$A$4)/10&lt;0,0,AI8-AdjustedSCE!$AY11*(100-$A$4)/10)</f>
        <v>32906756.673999988</v>
      </c>
      <c r="AK8" s="9">
        <f>IF(AJ8-AdjustedSCE!$AY11*(100-$A$4)/10&lt;0,0,AJ8-AdjustedSCE!$AY11*(100-$A$4)/10)</f>
        <v>32505158.757999986</v>
      </c>
      <c r="AL8" s="9">
        <f>IF(AK8-AdjustedSCE!$AY11*(100-$A$4)/10&lt;0,0,AK8-AdjustedSCE!$AY11*(100-$A$4)/10)</f>
        <v>32103560.841999985</v>
      </c>
      <c r="AM8" s="6">
        <v>0</v>
      </c>
      <c r="AN8" s="6"/>
      <c r="AO8" s="6"/>
      <c r="AP8" s="42" t="s">
        <v>72</v>
      </c>
      <c r="AQ8" s="43">
        <v>13</v>
      </c>
      <c r="AR8" s="42" t="s">
        <v>4</v>
      </c>
      <c r="AS8" s="43">
        <v>25</v>
      </c>
      <c r="AT8" s="43">
        <v>35332035</v>
      </c>
      <c r="AU8" s="43">
        <v>34906897</v>
      </c>
      <c r="AV8" s="43">
        <v>425138</v>
      </c>
      <c r="AW8" s="43">
        <v>48</v>
      </c>
      <c r="AX8" s="43">
        <v>425138</v>
      </c>
      <c r="AY8" s="43">
        <v>0.214</v>
      </c>
      <c r="AZ8" s="43">
        <v>66</v>
      </c>
      <c r="BA8" s="43">
        <v>280591</v>
      </c>
      <c r="BB8" s="6"/>
      <c r="BC8" s="42" t="s">
        <v>72</v>
      </c>
      <c r="BD8" s="43">
        <v>13</v>
      </c>
      <c r="BE8" s="42" t="s">
        <v>4</v>
      </c>
      <c r="BF8" s="43">
        <v>25</v>
      </c>
      <c r="BG8" s="43">
        <v>280591</v>
      </c>
    </row>
    <row r="9" spans="1:59" ht="15" customHeight="1">
      <c r="A9">
        <v>3.4</v>
      </c>
      <c r="B9" t="s">
        <v>69</v>
      </c>
      <c r="F9" t="s">
        <v>110</v>
      </c>
      <c r="U9">
        <f t="shared" si="11"/>
        <v>13</v>
      </c>
      <c r="W9" s="37">
        <v>25</v>
      </c>
      <c r="Y9" s="9">
        <f>AdjustedSCE!AZ12* (100-'SCE Calc 0,0'!$A$3)/100</f>
        <v>35332035.119999997</v>
      </c>
      <c r="Z9" s="9">
        <f>IF(Y9-AdjustedSCE!$AY12*(100-$A$4)/10&lt;0,0,Y9-AdjustedSCE!$AY12*(100-$A$4)/10)</f>
        <v>34906897.408</v>
      </c>
      <c r="AA9" s="9">
        <f>IF(Z9-AdjustedSCE!$AY12*(100-$A$4)/10&lt;0,0,Z9-AdjustedSCE!$AY12*(100-$A$4)/10)</f>
        <v>34481759.696000002</v>
      </c>
      <c r="AB9" s="9">
        <f>IF(AA9-AdjustedSCE!$AY12*(100-$A$4)/10&lt;0,0,AA9-AdjustedSCE!$AY12*(100-$A$4)/10)</f>
        <v>34056621.984000005</v>
      </c>
      <c r="AC9" s="9">
        <f>IF(AB9-AdjustedSCE!$AY12*(100-$A$4)/10&lt;0,0,AB9-AdjustedSCE!$AY12*(100-$A$4)/10)</f>
        <v>33631484.272000007</v>
      </c>
      <c r="AD9" s="9">
        <f>IF(AC9-AdjustedSCE!$AY12*(100-$A$4)/10&lt;0,0,AC9-AdjustedSCE!$AY12*(100-$A$4)/10)</f>
        <v>33206346.560000006</v>
      </c>
      <c r="AE9" s="9">
        <f>IF(AD9-AdjustedSCE!$AY12*(100-$A$4)/10&lt;0,0,AD9-AdjustedSCE!$AY12*(100-$A$4)/10)</f>
        <v>32781208.848000005</v>
      </c>
      <c r="AF9" s="9">
        <f>IF(AE9-AdjustedSCE!$AY12*(100-$A$4)/10&lt;0,0,AE9-AdjustedSCE!$AY12*(100-$A$4)/10)</f>
        <v>32356071.136000004</v>
      </c>
      <c r="AG9" s="9">
        <f>IF(AF9-AdjustedSCE!$AY12*(100-$A$4)/10&lt;0,0,AF9-AdjustedSCE!$AY12*(100-$A$4)/10)</f>
        <v>31930933.424000002</v>
      </c>
      <c r="AH9" s="9">
        <f>IF(AG9-AdjustedSCE!$AY12*(100-$A$4)/10&lt;0,0,AG9-AdjustedSCE!$AY12*(100-$A$4)/10)</f>
        <v>31505795.712000001</v>
      </c>
      <c r="AI9" s="9">
        <f>IF(AH9-AdjustedSCE!$AY12*(100-$A$4)/10&lt;0,0,AH9-AdjustedSCE!$AY12*(100-$A$4)/10)</f>
        <v>31080658</v>
      </c>
      <c r="AJ9" s="9">
        <f>IF(AI9-AdjustedSCE!$AY12*(100-$A$4)/10&lt;0,0,AI9-AdjustedSCE!$AY12*(100-$A$4)/10)</f>
        <v>30655520.287999999</v>
      </c>
      <c r="AK9" s="9">
        <f>IF(AJ9-AdjustedSCE!$AY12*(100-$A$4)/10&lt;0,0,AJ9-AdjustedSCE!$AY12*(100-$A$4)/10)</f>
        <v>30230382.575999998</v>
      </c>
      <c r="AL9" s="9">
        <f>IF(AK9-AdjustedSCE!$AY12*(100-$A$4)/10&lt;0,0,AK9-AdjustedSCE!$AY12*(100-$A$4)/10)</f>
        <v>29805244.863999996</v>
      </c>
      <c r="AM9" s="6">
        <v>0</v>
      </c>
      <c r="AN9" s="6"/>
      <c r="AO9" s="6"/>
      <c r="AP9" s="42" t="s">
        <v>72</v>
      </c>
      <c r="AQ9" s="43">
        <v>14</v>
      </c>
      <c r="AR9" s="42" t="s">
        <v>5</v>
      </c>
      <c r="AS9" s="43">
        <v>1</v>
      </c>
      <c r="AT9" s="43">
        <v>33233643</v>
      </c>
      <c r="AU9" s="43">
        <v>32770536</v>
      </c>
      <c r="AV9" s="43">
        <v>463107</v>
      </c>
      <c r="AW9" s="43">
        <v>49</v>
      </c>
      <c r="AX9" s="43">
        <v>463107</v>
      </c>
      <c r="AY9" s="43">
        <v>0.23799999999999999</v>
      </c>
      <c r="AZ9" s="43">
        <v>54</v>
      </c>
      <c r="BA9" s="43">
        <v>250078</v>
      </c>
      <c r="BB9" s="6"/>
      <c r="BC9" s="42" t="s">
        <v>72</v>
      </c>
      <c r="BD9" s="43">
        <v>14</v>
      </c>
      <c r="BE9" s="42" t="s">
        <v>5</v>
      </c>
      <c r="BF9" s="43">
        <v>1</v>
      </c>
      <c r="BG9" s="43">
        <v>250078</v>
      </c>
    </row>
    <row r="10" spans="1:59" ht="15" customHeight="1">
      <c r="A10">
        <v>510</v>
      </c>
      <c r="B10" t="s">
        <v>70</v>
      </c>
      <c r="U10">
        <v>14</v>
      </c>
      <c r="V10" t="s">
        <v>5</v>
      </c>
      <c r="W10">
        <v>1</v>
      </c>
      <c r="Y10" s="9">
        <f>AdjustedSCE!AZ13* (100-'SCE Calc 0,0'!$A$3)/100</f>
        <v>33233643.010000002</v>
      </c>
      <c r="Z10" s="9">
        <f>IF(Y10-AdjustedSCE!$AY13*(100-$A$4)/10&lt;0,0,Y10-AdjustedSCE!$AY13*(100-$A$4)/10)</f>
        <v>32770536.010000002</v>
      </c>
      <c r="AA10" s="9">
        <f>IF(Z10-AdjustedSCE!$AY13*(100-$A$4)/10&lt;0,0,Z10-AdjustedSCE!$AY13*(100-$A$4)/10)</f>
        <v>32307429.010000002</v>
      </c>
      <c r="AB10" s="9">
        <f>IF(AA10-AdjustedSCE!$AY13*(100-$A$4)/10&lt;0,0,AA10-AdjustedSCE!$AY13*(100-$A$4)/10)</f>
        <v>31844322.010000002</v>
      </c>
      <c r="AC10" s="9">
        <f>IF(AB10-AdjustedSCE!$AY13*(100-$A$4)/10&lt;0,0,AB10-AdjustedSCE!$AY13*(100-$A$4)/10)</f>
        <v>31381215.010000002</v>
      </c>
      <c r="AD10" s="9">
        <f>IF(AC10-AdjustedSCE!$AY13*(100-$A$4)/10&lt;0,0,AC10-AdjustedSCE!$AY13*(100-$A$4)/10)</f>
        <v>30918108.010000002</v>
      </c>
      <c r="AE10" s="9">
        <f>IF(AD10-AdjustedSCE!$AY13*(100-$A$4)/10&lt;0,0,AD10-AdjustedSCE!$AY13*(100-$A$4)/10)</f>
        <v>30455001.010000002</v>
      </c>
      <c r="AF10" s="9">
        <f>IF(AE10-AdjustedSCE!$AY13*(100-$A$4)/10&lt;0,0,AE10-AdjustedSCE!$AY13*(100-$A$4)/10)</f>
        <v>29991894.010000002</v>
      </c>
      <c r="AG10" s="9">
        <f>IF(AF10-AdjustedSCE!$AY13*(100-$A$4)/10&lt;0,0,AF10-AdjustedSCE!$AY13*(100-$A$4)/10)</f>
        <v>29528787.010000002</v>
      </c>
      <c r="AH10" s="9">
        <f>IF(AG10-AdjustedSCE!$AY13*(100-$A$4)/10&lt;0,0,AG10-AdjustedSCE!$AY13*(100-$A$4)/10)</f>
        <v>29065680.010000002</v>
      </c>
      <c r="AI10" s="9">
        <f>IF(AH10-AdjustedSCE!$AY13*(100-$A$4)/10&lt;0,0,AH10-AdjustedSCE!$AY13*(100-$A$4)/10)</f>
        <v>28602573.010000002</v>
      </c>
      <c r="AJ10" s="9">
        <f>IF(AI10-AdjustedSCE!$AY13*(100-$A$4)/10&lt;0,0,AI10-AdjustedSCE!$AY13*(100-$A$4)/10)</f>
        <v>28139466.010000002</v>
      </c>
      <c r="AK10" s="9">
        <f>IF(AJ10-AdjustedSCE!$AY13*(100-$A$4)/10&lt;0,0,AJ10-AdjustedSCE!$AY13*(100-$A$4)/10)</f>
        <v>27676359.010000002</v>
      </c>
      <c r="AL10" s="9">
        <f>IF(AK10-AdjustedSCE!$AY13*(100-$A$4)/10&lt;0,0,AK10-AdjustedSCE!$AY13*(100-$A$4)/10)</f>
        <v>27213252.010000002</v>
      </c>
      <c r="AM10" s="6">
        <v>0</v>
      </c>
      <c r="AN10" s="6"/>
      <c r="AO10" s="6"/>
      <c r="AP10" s="42" t="s">
        <v>72</v>
      </c>
      <c r="AQ10" s="43">
        <v>15</v>
      </c>
      <c r="AR10" s="42" t="s">
        <v>5</v>
      </c>
      <c r="AS10" s="43">
        <v>8</v>
      </c>
      <c r="AT10" s="43">
        <v>31049864</v>
      </c>
      <c r="AU10" s="43">
        <v>30533172</v>
      </c>
      <c r="AV10" s="43">
        <v>516692</v>
      </c>
      <c r="AW10" s="43">
        <v>50</v>
      </c>
      <c r="AX10" s="43">
        <v>516692</v>
      </c>
      <c r="AY10" s="43">
        <v>0.27100000000000002</v>
      </c>
      <c r="AZ10" s="43">
        <v>56</v>
      </c>
      <c r="BA10" s="43">
        <v>289348</v>
      </c>
      <c r="BB10" s="6"/>
      <c r="BC10" s="42" t="s">
        <v>72</v>
      </c>
      <c r="BD10" s="43">
        <v>15</v>
      </c>
      <c r="BE10" s="42" t="s">
        <v>5</v>
      </c>
      <c r="BF10" s="43">
        <v>8</v>
      </c>
      <c r="BG10" s="43">
        <v>290206</v>
      </c>
    </row>
    <row r="11" spans="1:59">
      <c r="A11">
        <f>7.80432/0.45</f>
        <v>17.342933333333331</v>
      </c>
      <c r="B11" t="s">
        <v>96</v>
      </c>
      <c r="U11">
        <v>15</v>
      </c>
      <c r="W11">
        <v>8</v>
      </c>
      <c r="Y11" s="9">
        <f>AdjustedSCE!AZ14* (100-'SCE Calc 0,0'!$A$3)/100</f>
        <v>31049863.84</v>
      </c>
      <c r="Z11" s="9">
        <f>IF(Y11-AdjustedSCE!$AY14*(100-$A$4)/10&lt;0,0,Y11-AdjustedSCE!$AY14*(100-$A$4)/10)</f>
        <v>30533171.511999998</v>
      </c>
      <c r="AA11" s="9">
        <f>IF(Z11-AdjustedSCE!$AY14*(100-$A$4)/10&lt;0,0,Z11-AdjustedSCE!$AY14*(100-$A$4)/10)</f>
        <v>30016479.183999997</v>
      </c>
      <c r="AB11" s="9">
        <f>IF(AA11-AdjustedSCE!$AY14*(100-$A$4)/10&lt;0,0,AA11-AdjustedSCE!$AY14*(100-$A$4)/10)</f>
        <v>29499786.855999995</v>
      </c>
      <c r="AC11" s="9">
        <f>IF(AB11-AdjustedSCE!$AY14*(100-$A$4)/10&lt;0,0,AB11-AdjustedSCE!$AY14*(100-$A$4)/10)</f>
        <v>28983094.527999993</v>
      </c>
      <c r="AD11" s="9">
        <f>IF(AC11-AdjustedSCE!$AY14*(100-$A$4)/10&lt;0,0,AC11-AdjustedSCE!$AY14*(100-$A$4)/10)</f>
        <v>28466402.199999992</v>
      </c>
      <c r="AE11" s="9">
        <f>IF(AD11-AdjustedSCE!$AY14*(100-$A$4)/10&lt;0,0,AD11-AdjustedSCE!$AY14*(100-$A$4)/10)</f>
        <v>27949709.87199999</v>
      </c>
      <c r="AF11" s="9">
        <f>IF(AE11-AdjustedSCE!$AY14*(100-$A$4)/10&lt;0,0,AE11-AdjustedSCE!$AY14*(100-$A$4)/10)</f>
        <v>27433017.543999989</v>
      </c>
      <c r="AG11" s="9">
        <f>IF(AF11-AdjustedSCE!$AY14*(100-$A$4)/10&lt;0,0,AF11-AdjustedSCE!$AY14*(100-$A$4)/10)</f>
        <v>26916325.215999987</v>
      </c>
      <c r="AH11" s="9">
        <f>IF(AG11-AdjustedSCE!$AY14*(100-$A$4)/10&lt;0,0,AG11-AdjustedSCE!$AY14*(100-$A$4)/10)</f>
        <v>26399632.887999985</v>
      </c>
      <c r="AI11" s="9">
        <f>IF(AH11-AdjustedSCE!$AY14*(100-$A$4)/10&lt;0,0,AH11-AdjustedSCE!$AY14*(100-$A$4)/10)</f>
        <v>25882940.559999984</v>
      </c>
      <c r="AJ11" s="9">
        <f>IF(AI11-AdjustedSCE!$AY14*(100-$A$4)/10&lt;0,0,AI11-AdjustedSCE!$AY14*(100-$A$4)/10)</f>
        <v>25366248.231999982</v>
      </c>
      <c r="AK11" s="9">
        <f>IF(AJ11-AdjustedSCE!$AY14*(100-$A$4)/10&lt;0,0,AJ11-AdjustedSCE!$AY14*(100-$A$4)/10)</f>
        <v>24849555.903999981</v>
      </c>
      <c r="AL11" s="9">
        <f>IF(AK11-AdjustedSCE!$AY14*(100-$A$4)/10&lt;0,0,AK11-AdjustedSCE!$AY14*(100-$A$4)/10)</f>
        <v>24332863.575999979</v>
      </c>
      <c r="AM11" s="6">
        <v>0</v>
      </c>
      <c r="AN11" s="6"/>
      <c r="AO11" s="6"/>
      <c r="AP11" s="42" t="s">
        <v>72</v>
      </c>
      <c r="AQ11" s="43">
        <v>16</v>
      </c>
      <c r="AR11" s="42" t="s">
        <v>5</v>
      </c>
      <c r="AS11" s="43">
        <v>15</v>
      </c>
      <c r="AT11" s="43">
        <v>28801404</v>
      </c>
      <c r="AU11" s="43">
        <v>28214324</v>
      </c>
      <c r="AV11" s="43">
        <v>587080</v>
      </c>
      <c r="AW11" s="43">
        <v>51</v>
      </c>
      <c r="AX11" s="43">
        <v>354835</v>
      </c>
      <c r="AY11" s="43">
        <v>0.19</v>
      </c>
      <c r="AZ11" s="43">
        <v>59</v>
      </c>
      <c r="BA11" s="43">
        <v>209353</v>
      </c>
      <c r="BC11" s="42" t="s">
        <v>72</v>
      </c>
      <c r="BD11" s="43">
        <v>16</v>
      </c>
      <c r="BE11" s="42" t="s">
        <v>5</v>
      </c>
      <c r="BF11" s="43">
        <v>15</v>
      </c>
      <c r="BG11" s="43">
        <v>346377</v>
      </c>
    </row>
    <row r="12" spans="1:59">
      <c r="U12">
        <v>16</v>
      </c>
      <c r="W12">
        <v>15</v>
      </c>
      <c r="Y12" s="9">
        <f>AdjustedSCE!AZ15* (100-'SCE Calc 0,0'!$A$3)/100</f>
        <v>28801404.029999994</v>
      </c>
      <c r="Z12" s="9">
        <f>IF(Y12-AdjustedSCE!$AY15*(100-$A$4)/10&lt;0,0,Y12-AdjustedSCE!$AY15*(100-$A$4)/10)</f>
        <v>28214323.785999995</v>
      </c>
      <c r="AA12" s="9">
        <f>IF(Z12-AdjustedSCE!$AY15*(100-$A$4)/10&lt;0,0,Z12-AdjustedSCE!$AY15*(100-$A$4)/10)</f>
        <v>27627243.541999996</v>
      </c>
      <c r="AB12" s="9">
        <f>IF(AA12-AdjustedSCE!$AY15*(100-$A$4)/10&lt;0,0,AA12-AdjustedSCE!$AY15*(100-$A$4)/10)</f>
        <v>27040163.297999997</v>
      </c>
      <c r="AC12" s="9">
        <f>IF(AB12-AdjustedSCE!$AY15*(100-$A$4)/10&lt;0,0,AB12-AdjustedSCE!$AY15*(100-$A$4)/10)</f>
        <v>26453083.053999998</v>
      </c>
      <c r="AD12" s="9">
        <f>IF(AC12-AdjustedSCE!$AY15*(100-$A$4)/10&lt;0,0,AC12-AdjustedSCE!$AY15*(100-$A$4)/10)</f>
        <v>25866002.809999999</v>
      </c>
      <c r="AE12" s="9">
        <f>IF(AD12-AdjustedSCE!$AY15*(100-$A$4)/10&lt;0,0,AD12-AdjustedSCE!$AY15*(100-$A$4)/10)</f>
        <v>25278922.566</v>
      </c>
      <c r="AF12" s="9">
        <f>IF(AE12-AdjustedSCE!$AY15*(100-$A$4)/10&lt;0,0,AE12-AdjustedSCE!$AY15*(100-$A$4)/10)</f>
        <v>24691842.322000001</v>
      </c>
      <c r="AG12" s="9">
        <f>IF(AF12-AdjustedSCE!$AY15*(100-$A$4)/10&lt;0,0,AF12-AdjustedSCE!$AY15*(100-$A$4)/10)</f>
        <v>24104762.078000002</v>
      </c>
      <c r="AH12" s="9">
        <f>IF(AG12-AdjustedSCE!$AY15*(100-$A$4)/10&lt;0,0,AG12-AdjustedSCE!$AY15*(100-$A$4)/10)</f>
        <v>23517681.834000003</v>
      </c>
      <c r="AI12" s="9">
        <f>IF(AH12-AdjustedSCE!$AY15*(100-$A$4)/10&lt;0,0,AH12-AdjustedSCE!$AY15*(100-$A$4)/10)</f>
        <v>22930601.590000004</v>
      </c>
      <c r="AJ12" s="9">
        <f>IF(AI12-AdjustedSCE!$AY15*(100-$A$4)/10&lt;0,0,AI12-AdjustedSCE!$AY15*(100-$A$4)/10)</f>
        <v>22343521.346000005</v>
      </c>
      <c r="AK12" s="9">
        <f>IF(AJ12-AdjustedSCE!$AY15*(100-$A$4)/10&lt;0,0,AJ12-AdjustedSCE!$AY15*(100-$A$4)/10)</f>
        <v>21756441.102000006</v>
      </c>
      <c r="AL12" s="9">
        <f>IF(AK12-AdjustedSCE!$AY15*(100-$A$4)/10&lt;0,0,AK12-AdjustedSCE!$AY15*(100-$A$4)/10)</f>
        <v>21169360.858000007</v>
      </c>
      <c r="AM12" s="6">
        <v>0</v>
      </c>
      <c r="AN12" s="6"/>
      <c r="AO12" s="6"/>
      <c r="AP12" s="42" t="s">
        <v>72</v>
      </c>
      <c r="AQ12" s="43">
        <v>16</v>
      </c>
      <c r="AR12" s="42" t="s">
        <v>5</v>
      </c>
      <c r="AS12" s="43">
        <v>15</v>
      </c>
      <c r="AT12" s="43">
        <v>28801404</v>
      </c>
      <c r="AU12" s="43">
        <v>28214324</v>
      </c>
      <c r="AV12" s="43">
        <v>587080</v>
      </c>
      <c r="AW12" s="43">
        <v>52</v>
      </c>
      <c r="AX12" s="43">
        <v>232245</v>
      </c>
      <c r="AY12" s="43">
        <v>0.127</v>
      </c>
      <c r="AZ12" s="43">
        <v>58</v>
      </c>
      <c r="BA12" s="43">
        <v>134702</v>
      </c>
      <c r="BC12" s="42" t="s">
        <v>72</v>
      </c>
      <c r="BD12" s="43">
        <v>17</v>
      </c>
      <c r="BE12" s="42" t="s">
        <v>5</v>
      </c>
      <c r="BF12" s="43">
        <v>22</v>
      </c>
      <c r="BG12" s="43">
        <v>412029</v>
      </c>
    </row>
    <row r="13" spans="1:59">
      <c r="U13">
        <v>17</v>
      </c>
      <c r="W13">
        <v>23</v>
      </c>
      <c r="Y13" s="9">
        <f>AdjustedSCE!AZ16* (100-'SCE Calc 0,0'!$A$3)/100</f>
        <v>26508970</v>
      </c>
      <c r="Z13" s="9">
        <f>IF(Y13-AdjustedSCE!$AY16*(100-$A$4)/10&lt;0,0,Y13-AdjustedSCE!$AY16*(100-$A$4)/10)</f>
        <v>25833512.704</v>
      </c>
      <c r="AA13" s="9">
        <f>IF(Z13-AdjustedSCE!$AY16*(100-$A$4)/10&lt;0,0,Z13-AdjustedSCE!$AY16*(100-$A$4)/10)</f>
        <v>25158055.408</v>
      </c>
      <c r="AB13" s="9">
        <f>IF(AA13-AdjustedSCE!$AY16*(100-$A$4)/10&lt;0,0,AA13-AdjustedSCE!$AY16*(100-$A$4)/10)</f>
        <v>24482598.112</v>
      </c>
      <c r="AC13" s="9">
        <f>IF(AB13-AdjustedSCE!$AY16*(100-$A$4)/10&lt;0,0,AB13-AdjustedSCE!$AY16*(100-$A$4)/10)</f>
        <v>23807140.816</v>
      </c>
      <c r="AD13" s="9">
        <f>IF(AC13-AdjustedSCE!$AY16*(100-$A$4)/10&lt;0,0,AC13-AdjustedSCE!$AY16*(100-$A$4)/10)</f>
        <v>23131683.52</v>
      </c>
      <c r="AE13" s="9">
        <f>IF(AD13-AdjustedSCE!$AY16*(100-$A$4)/10&lt;0,0,AD13-AdjustedSCE!$AY16*(100-$A$4)/10)</f>
        <v>22456226.223999999</v>
      </c>
      <c r="AF13" s="9">
        <f>IF(AE13-AdjustedSCE!$AY16*(100-$A$4)/10&lt;0,0,AE13-AdjustedSCE!$AY16*(100-$A$4)/10)</f>
        <v>21780768.927999999</v>
      </c>
      <c r="AG13" s="9">
        <f>IF(AF13-AdjustedSCE!$AY16*(100-$A$4)/10&lt;0,0,AF13-AdjustedSCE!$AY16*(100-$A$4)/10)</f>
        <v>21105311.631999999</v>
      </c>
      <c r="AH13" s="9">
        <f>IF(AG13-AdjustedSCE!$AY16*(100-$A$4)/10&lt;0,0,AG13-AdjustedSCE!$AY16*(100-$A$4)/10)</f>
        <v>20429854.335999999</v>
      </c>
      <c r="AI13" s="9">
        <f>IF(AH13-AdjustedSCE!$AY16*(100-$A$4)/10&lt;0,0,AH13-AdjustedSCE!$AY16*(100-$A$4)/10)</f>
        <v>19754397.039999999</v>
      </c>
      <c r="AJ13" s="9">
        <f>IF(AI13-AdjustedSCE!$AY16*(100-$A$4)/10&lt;0,0,AI13-AdjustedSCE!$AY16*(100-$A$4)/10)</f>
        <v>19078939.743999999</v>
      </c>
      <c r="AK13" s="9">
        <f>IF(AJ13-AdjustedSCE!$AY16*(100-$A$4)/10&lt;0,0,AJ13-AdjustedSCE!$AY16*(100-$A$4)/10)</f>
        <v>18403482.447999999</v>
      </c>
      <c r="AL13" s="9">
        <f>IF(AK13-AdjustedSCE!$AY16*(100-$A$4)/10&lt;0,0,AK13-AdjustedSCE!$AY16*(100-$A$4)/10)</f>
        <v>17728025.151999999</v>
      </c>
      <c r="AM13" s="6">
        <v>0</v>
      </c>
      <c r="AN13" s="6"/>
      <c r="AO13" s="6"/>
      <c r="AP13" s="42" t="s">
        <v>72</v>
      </c>
      <c r="AQ13" s="43">
        <v>17</v>
      </c>
      <c r="AR13" s="42" t="s">
        <v>5</v>
      </c>
      <c r="AS13" s="43">
        <v>22</v>
      </c>
      <c r="AT13" s="43">
        <v>26508970</v>
      </c>
      <c r="AU13" s="43">
        <v>25833513</v>
      </c>
      <c r="AV13" s="43">
        <v>675457</v>
      </c>
      <c r="AW13" s="43">
        <v>53</v>
      </c>
      <c r="AX13" s="43">
        <v>675457</v>
      </c>
      <c r="AY13" s="43">
        <v>0.378</v>
      </c>
      <c r="AZ13" s="43">
        <v>61</v>
      </c>
      <c r="BA13" s="43">
        <v>412029</v>
      </c>
      <c r="BC13" s="42" t="s">
        <v>72</v>
      </c>
      <c r="BD13" s="43">
        <v>18</v>
      </c>
      <c r="BE13" s="42" t="s">
        <v>5</v>
      </c>
      <c r="BF13" s="43">
        <v>29</v>
      </c>
      <c r="BG13" s="43">
        <v>493296</v>
      </c>
    </row>
    <row r="14" spans="1:59">
      <c r="A14" s="11"/>
      <c r="B14" s="90" t="s">
        <v>103</v>
      </c>
      <c r="C14" s="90"/>
      <c r="D14" s="90"/>
      <c r="E14" s="90"/>
      <c r="F14" s="90"/>
      <c r="G14" s="26"/>
      <c r="H14" s="26"/>
      <c r="I14" s="87" t="s">
        <v>88</v>
      </c>
      <c r="J14" s="87"/>
      <c r="K14" s="87"/>
      <c r="L14" s="26"/>
      <c r="M14" s="87" t="s">
        <v>89</v>
      </c>
      <c r="N14" s="87"/>
      <c r="O14" s="87"/>
      <c r="P14" s="72"/>
      <c r="Q14" s="87" t="s">
        <v>111</v>
      </c>
      <c r="R14" s="87"/>
      <c r="U14" s="5">
        <v>18</v>
      </c>
      <c r="V14" s="5"/>
      <c r="W14" s="5">
        <v>29</v>
      </c>
      <c r="Y14" s="9">
        <f>AdjustedSCE!AZ17* (100-'SCE Calc 0,0'!$A$3)/100</f>
        <v>24193268.170000002</v>
      </c>
      <c r="Z14" s="9">
        <f>IF(Y14-AdjustedSCE!$AY17*(100-$A$4)/10&lt;0,0,Y14-AdjustedSCE!$AY17*(100-$A$4)/10)</f>
        <v>23410258.138</v>
      </c>
      <c r="AA14" s="9">
        <f>IF(Z14-AdjustedSCE!$AY17*(100-$A$4)/10&lt;0,0,Z14-AdjustedSCE!$AY17*(100-$A$4)/10)</f>
        <v>22627248.105999999</v>
      </c>
      <c r="AB14" s="9">
        <f>IF(AA14-AdjustedSCE!$AY17*(100-$A$4)/10&lt;0,0,AA14-AdjustedSCE!$AY17*(100-$A$4)/10)</f>
        <v>21844238.073999997</v>
      </c>
      <c r="AC14" s="9">
        <f>IF(AB14-AdjustedSCE!$AY17*(100-$A$4)/10&lt;0,0,AB14-AdjustedSCE!$AY17*(100-$A$4)/10)</f>
        <v>21061228.041999996</v>
      </c>
      <c r="AD14" s="9">
        <f>IF(AC14-AdjustedSCE!$AY17*(100-$A$4)/10&lt;0,0,AC14-AdjustedSCE!$AY17*(100-$A$4)/10)</f>
        <v>20278218.009999994</v>
      </c>
      <c r="AE14" s="9">
        <f>IF(AD14-AdjustedSCE!$AY17*(100-$A$4)/10&lt;0,0,AD14-AdjustedSCE!$AY17*(100-$A$4)/10)</f>
        <v>19495207.977999993</v>
      </c>
      <c r="AF14" s="9">
        <f>IF(AE14-AdjustedSCE!$AY17*(100-$A$4)/10&lt;0,0,AE14-AdjustedSCE!$AY17*(100-$A$4)/10)</f>
        <v>18712197.945999991</v>
      </c>
      <c r="AG14" s="9">
        <f>IF(AF14-AdjustedSCE!$AY17*(100-$A$4)/10&lt;0,0,AF14-AdjustedSCE!$AY17*(100-$A$4)/10)</f>
        <v>17929187.91399999</v>
      </c>
      <c r="AH14" s="9">
        <f>IF(AG14-AdjustedSCE!$AY17*(100-$A$4)/10&lt;0,0,AG14-AdjustedSCE!$AY17*(100-$A$4)/10)</f>
        <v>17146177.881999988</v>
      </c>
      <c r="AI14" s="9">
        <f>IF(AH14-AdjustedSCE!$AY17*(100-$A$4)/10&lt;0,0,AH14-AdjustedSCE!$AY17*(100-$A$4)/10)</f>
        <v>16363167.849999988</v>
      </c>
      <c r="AJ14" s="9">
        <f>IF(AI14-AdjustedSCE!$AY17*(100-$A$4)/10&lt;0,0,AI14-AdjustedSCE!$AY17*(100-$A$4)/10)</f>
        <v>15580157.817999989</v>
      </c>
      <c r="AK14" s="9">
        <f>IF(AJ14-AdjustedSCE!$AY17*(100-$A$4)/10&lt;0,0,AJ14-AdjustedSCE!$AY17*(100-$A$4)/10)</f>
        <v>14797147.785999989</v>
      </c>
      <c r="AL14" s="9">
        <f>IF(AK14-AdjustedSCE!$AY17*(100-$A$4)/10&lt;0,0,AK14-AdjustedSCE!$AY17*(100-$A$4)/10)</f>
        <v>14014137.753999989</v>
      </c>
      <c r="AM14" s="6">
        <v>0</v>
      </c>
      <c r="AN14" s="6"/>
      <c r="AO14" s="6"/>
      <c r="AP14" s="42" t="s">
        <v>72</v>
      </c>
      <c r="AQ14" s="43">
        <v>18</v>
      </c>
      <c r="AR14" s="42" t="s">
        <v>5</v>
      </c>
      <c r="AS14" s="43">
        <v>29</v>
      </c>
      <c r="AT14" s="43">
        <v>24193268</v>
      </c>
      <c r="AU14" s="43">
        <v>23410258</v>
      </c>
      <c r="AV14" s="43">
        <v>783010</v>
      </c>
      <c r="AW14" s="43">
        <v>54</v>
      </c>
      <c r="AX14" s="43">
        <v>783010</v>
      </c>
      <c r="AY14" s="43">
        <v>0.44900000000000001</v>
      </c>
      <c r="AZ14" s="43">
        <v>63</v>
      </c>
      <c r="BA14" s="43">
        <v>493296</v>
      </c>
      <c r="BC14" s="42" t="s">
        <v>72</v>
      </c>
      <c r="BD14" s="43">
        <v>19</v>
      </c>
      <c r="BE14" s="42" t="s">
        <v>6</v>
      </c>
      <c r="BF14" s="43">
        <v>6</v>
      </c>
      <c r="BG14" s="43">
        <v>601211</v>
      </c>
    </row>
    <row r="15" spans="1:59">
      <c r="A15" s="11"/>
      <c r="B15" s="11"/>
      <c r="C15" s="11"/>
      <c r="D15" s="87" t="s">
        <v>87</v>
      </c>
      <c r="E15" s="87"/>
      <c r="F15" s="87"/>
      <c r="G15" s="26"/>
      <c r="H15" s="26"/>
      <c r="I15" s="87" t="s">
        <v>87</v>
      </c>
      <c r="J15" s="87"/>
      <c r="K15" s="87"/>
      <c r="L15" s="26"/>
      <c r="M15" s="87" t="s">
        <v>87</v>
      </c>
      <c r="N15" s="87"/>
      <c r="O15" s="87"/>
      <c r="P15" s="72"/>
      <c r="Q15" s="87" t="s">
        <v>112</v>
      </c>
      <c r="R15" s="87"/>
      <c r="U15" s="5">
        <v>19</v>
      </c>
      <c r="V15" s="5" t="s">
        <v>6</v>
      </c>
      <c r="W15" s="5">
        <v>6</v>
      </c>
      <c r="Y15" s="9">
        <f>AdjustedSCE!AZ18* (100-'SCE Calc 0,0'!$A$3)/100</f>
        <v>21875004.959999993</v>
      </c>
      <c r="Z15" s="9">
        <f>IF(Y15-AdjustedSCE!$AY18*(100-$A$4)/10&lt;0,0,Y15-AdjustedSCE!$AY18*(100-$A$4)/10)</f>
        <v>20964079.959999993</v>
      </c>
      <c r="AA15" s="9">
        <f>IF(Z15-AdjustedSCE!$AY18*(100-$A$4)/10&lt;0,0,Z15-AdjustedSCE!$AY18*(100-$A$4)/10)</f>
        <v>20053154.959999993</v>
      </c>
      <c r="AB15" s="9">
        <f>IF(AA15-AdjustedSCE!$AY18*(100-$A$4)/10&lt;0,0,AA15-AdjustedSCE!$AY18*(100-$A$4)/10)</f>
        <v>19142229.959999993</v>
      </c>
      <c r="AC15" s="9">
        <f>IF(AB15-AdjustedSCE!$AY18*(100-$A$4)/10&lt;0,0,AB15-AdjustedSCE!$AY18*(100-$A$4)/10)</f>
        <v>18231304.959999993</v>
      </c>
      <c r="AD15" s="9">
        <f>IF(AC15-AdjustedSCE!$AY18*(100-$A$4)/10&lt;0,0,AC15-AdjustedSCE!$AY18*(100-$A$4)/10)</f>
        <v>17320379.959999993</v>
      </c>
      <c r="AE15" s="9">
        <f>IF(AD15-AdjustedSCE!$AY18*(100-$A$4)/10&lt;0,0,AD15-AdjustedSCE!$AY18*(100-$A$4)/10)</f>
        <v>16409454.959999993</v>
      </c>
      <c r="AF15" s="9">
        <f>IF(AE15-AdjustedSCE!$AY18*(100-$A$4)/10&lt;0,0,AE15-AdjustedSCE!$AY18*(100-$A$4)/10)</f>
        <v>15498529.959999993</v>
      </c>
      <c r="AG15" s="9">
        <f>IF(AF15-AdjustedSCE!$AY18*(100-$A$4)/10&lt;0,0,AF15-AdjustedSCE!$AY18*(100-$A$4)/10)</f>
        <v>14587604.959999993</v>
      </c>
      <c r="AH15" s="9">
        <f>IF(AG15-AdjustedSCE!$AY18*(100-$A$4)/10&lt;0,0,AG15-AdjustedSCE!$AY18*(100-$A$4)/10)</f>
        <v>13676679.959999993</v>
      </c>
      <c r="AI15" s="9">
        <f>IF(AH15-AdjustedSCE!$AY18*(100-$A$4)/10&lt;0,0,AH15-AdjustedSCE!$AY18*(100-$A$4)/10)</f>
        <v>12765754.959999993</v>
      </c>
      <c r="AJ15" s="9">
        <f>IF(AI15-AdjustedSCE!$AY18*(100-$A$4)/10&lt;0,0,AI15-AdjustedSCE!$AY18*(100-$A$4)/10)</f>
        <v>11854829.959999993</v>
      </c>
      <c r="AK15" s="9">
        <f>IF(AJ15-AdjustedSCE!$AY18*(100-$A$4)/10&lt;0,0,AJ15-AdjustedSCE!$AY18*(100-$A$4)/10)</f>
        <v>10943904.959999993</v>
      </c>
      <c r="AL15" s="9">
        <f>IF(AK15-AdjustedSCE!$AY18*(100-$A$4)/10&lt;0,0,AK15-AdjustedSCE!$AY18*(100-$A$4)/10)</f>
        <v>10032979.959999993</v>
      </c>
      <c r="AM15" s="6">
        <v>0</v>
      </c>
      <c r="AN15" s="6"/>
      <c r="AO15" s="6"/>
      <c r="AP15" s="42" t="s">
        <v>72</v>
      </c>
      <c r="AQ15" s="43">
        <v>19</v>
      </c>
      <c r="AR15" s="42" t="s">
        <v>6</v>
      </c>
      <c r="AS15" s="43">
        <v>6</v>
      </c>
      <c r="AT15" s="43">
        <v>21875005</v>
      </c>
      <c r="AU15" s="43">
        <v>20964080</v>
      </c>
      <c r="AV15" s="43">
        <v>910925</v>
      </c>
      <c r="AW15" s="43">
        <v>55</v>
      </c>
      <c r="AX15" s="43">
        <v>482845</v>
      </c>
      <c r="AY15" s="43">
        <v>0.28399999999999997</v>
      </c>
      <c r="AZ15" s="43">
        <v>66</v>
      </c>
      <c r="BA15" s="43">
        <v>318678</v>
      </c>
      <c r="BC15" s="42" t="s">
        <v>72</v>
      </c>
      <c r="BD15" s="43">
        <v>20</v>
      </c>
      <c r="BE15" s="42" t="s">
        <v>6</v>
      </c>
      <c r="BF15" s="43">
        <v>13</v>
      </c>
      <c r="BG15" s="43">
        <v>721065</v>
      </c>
    </row>
    <row r="16" spans="1:59" ht="45">
      <c r="A16" s="61" t="s">
        <v>90</v>
      </c>
      <c r="B16" s="61" t="s">
        <v>92</v>
      </c>
      <c r="C16" s="61" t="s">
        <v>109</v>
      </c>
      <c r="D16" s="62">
        <v>60</v>
      </c>
      <c r="E16" s="62">
        <v>70</v>
      </c>
      <c r="F16" s="62">
        <v>80</v>
      </c>
      <c r="G16" s="30"/>
      <c r="H16" s="30"/>
      <c r="I16" s="62">
        <v>60</v>
      </c>
      <c r="J16" s="62">
        <v>70</v>
      </c>
      <c r="K16" s="62">
        <v>80</v>
      </c>
      <c r="L16" s="30"/>
      <c r="M16" s="62">
        <v>60</v>
      </c>
      <c r="N16" s="62">
        <v>70</v>
      </c>
      <c r="O16" s="62">
        <v>80</v>
      </c>
      <c r="P16" s="75"/>
      <c r="Q16" s="62">
        <v>2.6</v>
      </c>
      <c r="R16" s="62">
        <v>3</v>
      </c>
      <c r="U16" s="5">
        <v>20</v>
      </c>
      <c r="V16" s="5"/>
      <c r="W16" s="5">
        <v>13</v>
      </c>
      <c r="Y16" s="9">
        <f>AdjustedSCE!AZ19* (100-'SCE Calc 0,0'!$A$3)/100</f>
        <v>19574886.789999999</v>
      </c>
      <c r="Z16" s="9">
        <f>IF(Y16-AdjustedSCE!$AY19*(100-$A$4)/10&lt;0,0,Y16-AdjustedSCE!$AY19*(100-$A$4)/10)</f>
        <v>18514498.041999999</v>
      </c>
      <c r="AA16" s="9">
        <f>IF(Z16-AdjustedSCE!$AY19*(100-$A$4)/10&lt;0,0,Z16-AdjustedSCE!$AY19*(100-$A$4)/10)</f>
        <v>17454109.294</v>
      </c>
      <c r="AB16" s="9">
        <f>IF(AA16-AdjustedSCE!$AY19*(100-$A$4)/10&lt;0,0,AA16-AdjustedSCE!$AY19*(100-$A$4)/10)</f>
        <v>16393720.546</v>
      </c>
      <c r="AC16" s="9">
        <f>IF(AB16-AdjustedSCE!$AY19*(100-$A$4)/10&lt;0,0,AB16-AdjustedSCE!$AY19*(100-$A$4)/10)</f>
        <v>15333331.798</v>
      </c>
      <c r="AD16" s="9">
        <f>IF(AC16-AdjustedSCE!$AY19*(100-$A$4)/10&lt;0,0,AC16-AdjustedSCE!$AY19*(100-$A$4)/10)</f>
        <v>14272943.050000001</v>
      </c>
      <c r="AE16" s="9">
        <f>IF(AD16-AdjustedSCE!$AY19*(100-$A$4)/10&lt;0,0,AD16-AdjustedSCE!$AY19*(100-$A$4)/10)</f>
        <v>13212554.302000001</v>
      </c>
      <c r="AF16" s="9">
        <f>IF(AE16-AdjustedSCE!$AY19*(100-$A$4)/10&lt;0,0,AE16-AdjustedSCE!$AY19*(100-$A$4)/10)</f>
        <v>12152165.554000001</v>
      </c>
      <c r="AG16" s="9">
        <f>IF(AF16-AdjustedSCE!$AY19*(100-$A$4)/10&lt;0,0,AF16-AdjustedSCE!$AY19*(100-$A$4)/10)</f>
        <v>11091776.806000002</v>
      </c>
      <c r="AH16" s="9">
        <f>IF(AG16-AdjustedSCE!$AY19*(100-$A$4)/10&lt;0,0,AG16-AdjustedSCE!$AY19*(100-$A$4)/10)</f>
        <v>10031388.058000002</v>
      </c>
      <c r="AI16" s="9">
        <f>IF(AH16-AdjustedSCE!$AY19*(100-$A$4)/10&lt;0,0,AH16-AdjustedSCE!$AY19*(100-$A$4)/10)</f>
        <v>8970999.3100000024</v>
      </c>
      <c r="AJ16" s="9">
        <f>IF(AI16-AdjustedSCE!$AY19*(100-$A$4)/10&lt;0,0,AI16-AdjustedSCE!$AY19*(100-$A$4)/10)</f>
        <v>7910610.5620000027</v>
      </c>
      <c r="AK16" s="9">
        <f>IF(AJ16-AdjustedSCE!$AY19*(100-$A$4)/10&lt;0,0,AJ16-AdjustedSCE!$AY19*(100-$A$4)/10)</f>
        <v>6850221.814000003</v>
      </c>
      <c r="AL16" s="9">
        <f>IF(AK16-AdjustedSCE!$AY19*(100-$A$4)/10&lt;0,0,AK16-AdjustedSCE!$AY19*(100-$A$4)/10)</f>
        <v>5789833.0660000034</v>
      </c>
      <c r="AM16" s="6">
        <v>0</v>
      </c>
      <c r="AN16" s="6"/>
      <c r="AO16" s="6"/>
      <c r="AP16" s="42" t="s">
        <v>72</v>
      </c>
      <c r="AQ16" s="43">
        <v>19</v>
      </c>
      <c r="AR16" s="42" t="s">
        <v>6</v>
      </c>
      <c r="AS16" s="43">
        <v>6</v>
      </c>
      <c r="AT16" s="43">
        <v>21875005</v>
      </c>
      <c r="AU16" s="43">
        <v>20964080</v>
      </c>
      <c r="AV16" s="43">
        <v>910925</v>
      </c>
      <c r="AW16" s="43">
        <v>56</v>
      </c>
      <c r="AX16" s="43">
        <v>428080</v>
      </c>
      <c r="AY16" s="43">
        <v>0.25800000000000001</v>
      </c>
      <c r="AZ16" s="43">
        <v>66</v>
      </c>
      <c r="BA16" s="43">
        <v>282533</v>
      </c>
      <c r="BC16" s="42" t="s">
        <v>72</v>
      </c>
      <c r="BD16" s="43">
        <v>21</v>
      </c>
      <c r="BE16" s="42" t="s">
        <v>6</v>
      </c>
      <c r="BF16" s="43">
        <v>20</v>
      </c>
      <c r="BG16" s="43">
        <v>862811</v>
      </c>
    </row>
    <row r="17" spans="1:59">
      <c r="A17" s="63" t="s">
        <v>72</v>
      </c>
      <c r="B17" s="64">
        <v>0.259434</v>
      </c>
      <c r="C17" s="65">
        <f>$A$8*($B17/$A$10)</f>
        <v>3.3065117647058825E-4</v>
      </c>
      <c r="D17" s="66">
        <f t="shared" ref="D17:F30" si="12">$C17*((100-D$16)/100)*$A$9*100</f>
        <v>4.4968559999999998E-2</v>
      </c>
      <c r="E17" s="66">
        <f t="shared" si="12"/>
        <v>3.372642E-2</v>
      </c>
      <c r="F17" s="66">
        <f t="shared" si="12"/>
        <v>2.2484279999999999E-2</v>
      </c>
      <c r="I17" s="68">
        <f t="shared" ref="I17:K30" si="13">275 * POWER(2.718,(D17+2)/5.35) - 400</f>
        <v>3.0129033646716152</v>
      </c>
      <c r="J17" s="68">
        <f t="shared" si="13"/>
        <v>2.1670151875302395</v>
      </c>
      <c r="K17" s="68">
        <f t="shared" si="13"/>
        <v>1.3229024543069841</v>
      </c>
      <c r="M17" s="49">
        <f>I17*$A$11</f>
        <v>52.252582193275508</v>
      </c>
      <c r="N17" s="49">
        <f t="shared" ref="N17:N30" si="14">J17*$A$11</f>
        <v>37.582399929657768</v>
      </c>
      <c r="O17" s="49">
        <f t="shared" ref="O17:O30" si="15">K17*$A$11</f>
        <v>22.943009071549067</v>
      </c>
      <c r="P17" s="73"/>
      <c r="Q17" s="66">
        <f>Q$16*$J17/400</f>
        <v>1.4085598718946556E-2</v>
      </c>
      <c r="R17" s="66">
        <f>R$16*$J17/400</f>
        <v>1.6252613906476795E-2</v>
      </c>
      <c r="U17" s="5">
        <v>21</v>
      </c>
      <c r="V17" s="5"/>
      <c r="W17" s="5">
        <v>20</v>
      </c>
      <c r="Y17" s="9">
        <f>AdjustedSCE!AZ20* (100-'SCE Calc 0,0'!$A$3)/100</f>
        <v>17313620.079999998</v>
      </c>
      <c r="Z17" s="9">
        <f>IF(Y17-AdjustedSCE!$AY20*(100-$A$4)/10&lt;0,0,Y17-AdjustedSCE!$AY20*(100-$A$4)/10)</f>
        <v>16081032.255999999</v>
      </c>
      <c r="AA17" s="9">
        <f>IF(Z17-AdjustedSCE!$AY20*(100-$A$4)/10&lt;0,0,Z17-AdjustedSCE!$AY20*(100-$A$4)/10)</f>
        <v>14848444.432</v>
      </c>
      <c r="AB17" s="9">
        <f>IF(AA17-AdjustedSCE!$AY20*(100-$A$4)/10&lt;0,0,AA17-AdjustedSCE!$AY20*(100-$A$4)/10)</f>
        <v>13615856.608000001</v>
      </c>
      <c r="AC17" s="9">
        <f>IF(AB17-AdjustedSCE!$AY20*(100-$A$4)/10&lt;0,0,AB17-AdjustedSCE!$AY20*(100-$A$4)/10)</f>
        <v>12383268.784000002</v>
      </c>
      <c r="AD17" s="9">
        <f>IF(AC17-AdjustedSCE!$AY20*(100-$A$4)/10&lt;0,0,AC17-AdjustedSCE!$AY20*(100-$A$4)/10)</f>
        <v>11150680.960000003</v>
      </c>
      <c r="AE17" s="9">
        <f>IF(AD17-AdjustedSCE!$AY20*(100-$A$4)/10&lt;0,0,AD17-AdjustedSCE!$AY20*(100-$A$4)/10)</f>
        <v>9918093.1360000037</v>
      </c>
      <c r="AF17" s="9">
        <f>IF(AE17-AdjustedSCE!$AY20*(100-$A$4)/10&lt;0,0,AE17-AdjustedSCE!$AY20*(100-$A$4)/10)</f>
        <v>8685505.3120000046</v>
      </c>
      <c r="AG17" s="9">
        <f>IF(AF17-AdjustedSCE!$AY20*(100-$A$4)/10&lt;0,0,AF17-AdjustedSCE!$AY20*(100-$A$4)/10)</f>
        <v>7452917.4880000046</v>
      </c>
      <c r="AH17" s="9">
        <f>IF(AG17-AdjustedSCE!$AY20*(100-$A$4)/10&lt;0,0,AG17-AdjustedSCE!$AY20*(100-$A$4)/10)</f>
        <v>6220329.6640000045</v>
      </c>
      <c r="AI17" s="9">
        <f>IF(AH17-AdjustedSCE!$AY20*(100-$A$4)/10&lt;0,0,AH17-AdjustedSCE!$AY20*(100-$A$4)/10)</f>
        <v>4987741.8400000045</v>
      </c>
      <c r="AJ17" s="9">
        <f>IF(AI17-AdjustedSCE!$AY20*(100-$A$4)/10&lt;0,0,AI17-AdjustedSCE!$AY20*(100-$A$4)/10)</f>
        <v>3755154.0160000045</v>
      </c>
      <c r="AK17" s="9">
        <f>IF(AJ17-AdjustedSCE!$AY20*(100-$A$4)/10&lt;0,0,AJ17-AdjustedSCE!$AY20*(100-$A$4)/10)</f>
        <v>2522566.1920000045</v>
      </c>
      <c r="AL17" s="9">
        <f>IF(AK17-AdjustedSCE!$AY20*(100-$A$4)/10&lt;0,0,AK17-AdjustedSCE!$AY20*(100-$A$4)/10)</f>
        <v>1289978.3680000047</v>
      </c>
      <c r="AM17" s="6">
        <v>0</v>
      </c>
      <c r="AN17" s="6"/>
      <c r="AO17" s="6"/>
      <c r="AP17" s="42" t="s">
        <v>72</v>
      </c>
      <c r="AQ17" s="43">
        <v>20</v>
      </c>
      <c r="AR17" s="42" t="s">
        <v>6</v>
      </c>
      <c r="AS17" s="43">
        <v>13</v>
      </c>
      <c r="AT17" s="43">
        <v>19574887</v>
      </c>
      <c r="AU17" s="43">
        <v>18514498</v>
      </c>
      <c r="AV17" s="43">
        <v>1060389</v>
      </c>
      <c r="AW17" s="43">
        <v>57</v>
      </c>
      <c r="AX17" s="43">
        <v>1060389</v>
      </c>
      <c r="AY17" s="43">
        <v>0.65700000000000003</v>
      </c>
      <c r="AZ17" s="43">
        <v>68</v>
      </c>
      <c r="BA17" s="43">
        <v>721065</v>
      </c>
      <c r="BC17" s="42" t="s">
        <v>72</v>
      </c>
      <c r="BD17" s="43">
        <v>22</v>
      </c>
      <c r="BE17" s="42" t="s">
        <v>6</v>
      </c>
      <c r="BF17" s="43">
        <v>27</v>
      </c>
      <c r="BG17" s="43">
        <v>1029488</v>
      </c>
    </row>
    <row r="18" spans="1:59">
      <c r="A18" s="63" t="s">
        <v>73</v>
      </c>
      <c r="B18" s="64">
        <v>0.51985199999999998</v>
      </c>
      <c r="C18" s="65">
        <f t="shared" ref="C18:C30" si="16">$A$8*($B18/$A$10)</f>
        <v>6.6255647058823528E-4</v>
      </c>
      <c r="D18" s="66">
        <f t="shared" si="12"/>
        <v>9.0107680000000009E-2</v>
      </c>
      <c r="E18" s="66">
        <f t="shared" si="12"/>
        <v>6.758075999999999E-2</v>
      </c>
      <c r="F18" s="66">
        <f t="shared" si="12"/>
        <v>4.5053840000000005E-2</v>
      </c>
      <c r="I18" s="68">
        <f t="shared" si="13"/>
        <v>6.4272408195063804</v>
      </c>
      <c r="J18" s="68">
        <f t="shared" si="13"/>
        <v>4.7196968383211129</v>
      </c>
      <c r="K18" s="68">
        <f t="shared" si="13"/>
        <v>3.0193268507928792</v>
      </c>
      <c r="M18" s="49">
        <f t="shared" ref="M18:M30" si="17">I18*$A$11</f>
        <v>111.46720904997784</v>
      </c>
      <c r="N18" s="49">
        <f t="shared" si="14"/>
        <v>81.853387620547167</v>
      </c>
      <c r="O18" s="49">
        <f t="shared" si="15"/>
        <v>52.363984284844179</v>
      </c>
      <c r="P18" s="73"/>
      <c r="Q18" s="66">
        <f t="shared" ref="Q18:R30" si="18">Q$16*$J18/400</f>
        <v>3.0678029449087235E-2</v>
      </c>
      <c r="R18" s="66">
        <f t="shared" si="18"/>
        <v>3.5397726287408345E-2</v>
      </c>
      <c r="U18" s="5">
        <v>22</v>
      </c>
      <c r="V18" s="5"/>
      <c r="W18" s="5">
        <v>27</v>
      </c>
      <c r="Y18" s="9">
        <f>AdjustedSCE!AZ21* (100-'SCE Calc 0,0'!$A$3)/100</f>
        <v>15111911.250000006</v>
      </c>
      <c r="Z18" s="9">
        <f>IF(Y18-AdjustedSCE!$AY21*(100-$A$4)/10&lt;0,0,Y18-AdjustedSCE!$AY21*(100-$A$4)/10)</f>
        <v>13683202.474000005</v>
      </c>
      <c r="AA18" s="9">
        <f>IF(Z18-AdjustedSCE!$AY21*(100-$A$4)/10&lt;0,0,Z18-AdjustedSCE!$AY21*(100-$A$4)/10)</f>
        <v>12254493.698000005</v>
      </c>
      <c r="AB18" s="9">
        <f>IF(AA18-AdjustedSCE!$AY21*(100-$A$4)/10&lt;0,0,AA18-AdjustedSCE!$AY21*(100-$A$4)/10)</f>
        <v>10825784.922000004</v>
      </c>
      <c r="AC18" s="9">
        <f>IF(AB18-AdjustedSCE!$AY21*(100-$A$4)/10&lt;0,0,AB18-AdjustedSCE!$AY21*(100-$A$4)/10)</f>
        <v>9397076.1460000034</v>
      </c>
      <c r="AD18" s="9">
        <f>IF(AC18-AdjustedSCE!$AY21*(100-$A$4)/10&lt;0,0,AC18-AdjustedSCE!$AY21*(100-$A$4)/10)</f>
        <v>7968367.3700000029</v>
      </c>
      <c r="AE18" s="9">
        <f>IF(AD18-AdjustedSCE!$AY21*(100-$A$4)/10&lt;0,0,AD18-AdjustedSCE!$AY21*(100-$A$4)/10)</f>
        <v>6539658.5940000024</v>
      </c>
      <c r="AF18" s="9">
        <f>IF(AE18-AdjustedSCE!$AY21*(100-$A$4)/10&lt;0,0,AE18-AdjustedSCE!$AY21*(100-$A$4)/10)</f>
        <v>5110949.8180000018</v>
      </c>
      <c r="AG18" s="9">
        <f>IF(AF18-AdjustedSCE!$AY21*(100-$A$4)/10&lt;0,0,AF18-AdjustedSCE!$AY21*(100-$A$4)/10)</f>
        <v>3682241.0420000018</v>
      </c>
      <c r="AH18" s="9">
        <f>IF(AG18-AdjustedSCE!$AY21*(100-$A$4)/10&lt;0,0,AG18-AdjustedSCE!$AY21*(100-$A$4)/10)</f>
        <v>2253532.2660000017</v>
      </c>
      <c r="AI18" s="9">
        <f>IF(AH18-AdjustedSCE!$AY21*(100-$A$4)/10&lt;0,0,AH18-AdjustedSCE!$AY21*(100-$A$4)/10)</f>
        <v>824823.49000000162</v>
      </c>
      <c r="AJ18" s="9">
        <f>IF(AI18-AdjustedSCE!$AY21*(100-$A$4)/10&lt;0,0,AI18-AdjustedSCE!$AY21*(100-$A$4)/10)</f>
        <v>0</v>
      </c>
      <c r="AK18" s="9">
        <f>IF(AJ18-AdjustedSCE!$AY21*(100-$A$4)/10&lt;0,0,AJ18-AdjustedSCE!$AY21*(100-$A$4)/10)</f>
        <v>0</v>
      </c>
      <c r="AL18" s="9">
        <f>IF(AK18-AdjustedSCE!$AY21*(100-$A$4)/10&lt;0,0,AK18-AdjustedSCE!$AY21*(100-$A$4)/10)</f>
        <v>0</v>
      </c>
      <c r="AM18" s="6">
        <v>0</v>
      </c>
      <c r="AN18" s="6"/>
      <c r="AO18" s="6"/>
      <c r="AP18" s="42" t="s">
        <v>72</v>
      </c>
      <c r="AQ18" s="43">
        <v>21</v>
      </c>
      <c r="AR18" s="42" t="s">
        <v>6</v>
      </c>
      <c r="AS18" s="43">
        <v>20</v>
      </c>
      <c r="AT18" s="43">
        <v>17313620</v>
      </c>
      <c r="AU18" s="43">
        <v>16081032</v>
      </c>
      <c r="AV18" s="43">
        <v>1232588</v>
      </c>
      <c r="AW18" s="43">
        <v>58</v>
      </c>
      <c r="AX18" s="43">
        <v>766324</v>
      </c>
      <c r="AY18" s="43">
        <v>0.48799999999999999</v>
      </c>
      <c r="AZ18" s="43">
        <v>70</v>
      </c>
      <c r="BA18" s="43">
        <v>536427</v>
      </c>
      <c r="BC18" s="42" t="s">
        <v>72</v>
      </c>
      <c r="BD18" s="43">
        <v>23</v>
      </c>
      <c r="BE18" s="42" t="s">
        <v>7</v>
      </c>
      <c r="BF18" s="43">
        <v>3</v>
      </c>
      <c r="BG18" s="43">
        <v>1220955</v>
      </c>
    </row>
    <row r="19" spans="1:59">
      <c r="A19" s="63" t="s">
        <v>74</v>
      </c>
      <c r="B19" s="64">
        <v>0.77699499999999999</v>
      </c>
      <c r="C19" s="65">
        <f t="shared" si="16"/>
        <v>9.9028774509803933E-4</v>
      </c>
      <c r="D19" s="66">
        <f t="shared" si="12"/>
        <v>0.13467913333333337</v>
      </c>
      <c r="E19" s="66">
        <f t="shared" si="12"/>
        <v>0.10100935000000001</v>
      </c>
      <c r="F19" s="66">
        <f t="shared" si="12"/>
        <v>6.7339566666666684E-2</v>
      </c>
      <c r="I19" s="68">
        <f t="shared" si="13"/>
        <v>9.8270217734134349</v>
      </c>
      <c r="J19" s="68">
        <f t="shared" si="13"/>
        <v>7.2561740225464177</v>
      </c>
      <c r="K19" s="68">
        <f t="shared" si="13"/>
        <v>4.7014532174564465</v>
      </c>
      <c r="M19" s="49">
        <f t="shared" si="17"/>
        <v>170.4293834815243</v>
      </c>
      <c r="N19" s="49">
        <f t="shared" si="14"/>
        <v>125.84334232808767</v>
      </c>
      <c r="O19" s="49">
        <f t="shared" si="15"/>
        <v>81.536989720132638</v>
      </c>
      <c r="P19" s="73"/>
      <c r="Q19" s="66">
        <f t="shared" si="18"/>
        <v>4.7165131146551714E-2</v>
      </c>
      <c r="R19" s="66">
        <f t="shared" si="18"/>
        <v>5.4421305169098134E-2</v>
      </c>
      <c r="U19" s="5">
        <v>23</v>
      </c>
      <c r="V19" s="5" t="s">
        <v>7</v>
      </c>
      <c r="W19" s="5">
        <v>3</v>
      </c>
      <c r="Y19" s="9">
        <f>AdjustedSCE!AZ22* (100-'SCE Calc 0,0'!$A$3)/100</f>
        <v>12990466.720000001</v>
      </c>
      <c r="Z19" s="9">
        <f>IF(Y19-AdjustedSCE!$AY22*(100-$A$4)/10&lt;0,0,Y19-AdjustedSCE!$AY22*(100-$A$4)/10)</f>
        <v>11340528.568</v>
      </c>
      <c r="AA19" s="9">
        <f>IF(Z19-AdjustedSCE!$AY22*(100-$A$4)/10&lt;0,0,Z19-AdjustedSCE!$AY22*(100-$A$4)/10)</f>
        <v>9690590.4159999993</v>
      </c>
      <c r="AB19" s="9">
        <f>IF(AA19-AdjustedSCE!$AY22*(100-$A$4)/10&lt;0,0,AA19-AdjustedSCE!$AY22*(100-$A$4)/10)</f>
        <v>8040652.2639999986</v>
      </c>
      <c r="AC19" s="9">
        <f>IF(AB19-AdjustedSCE!$AY22*(100-$A$4)/10&lt;0,0,AB19-AdjustedSCE!$AY22*(100-$A$4)/10)</f>
        <v>6390714.1119999979</v>
      </c>
      <c r="AD19" s="9">
        <f>IF(AC19-AdjustedSCE!$AY22*(100-$A$4)/10&lt;0,0,AC19-AdjustedSCE!$AY22*(100-$A$4)/10)</f>
        <v>4740775.9599999972</v>
      </c>
      <c r="AE19" s="9">
        <f>IF(AD19-AdjustedSCE!$AY22*(100-$A$4)/10&lt;0,0,AD19-AdjustedSCE!$AY22*(100-$A$4)/10)</f>
        <v>3090837.8079999969</v>
      </c>
      <c r="AF19" s="9">
        <f>IF(AE19-AdjustedSCE!$AY22*(100-$A$4)/10&lt;0,0,AE19-AdjustedSCE!$AY22*(100-$A$4)/10)</f>
        <v>1440899.6559999967</v>
      </c>
      <c r="AG19" s="9">
        <f>IF(AF19-AdjustedSCE!$AY22*(100-$A$4)/10&lt;0,0,AF19-AdjustedSCE!$AY22*(100-$A$4)/10)</f>
        <v>0</v>
      </c>
      <c r="AH19" s="9">
        <f>IF(AG19-AdjustedSCE!$AY22*(100-$A$4)/10&lt;0,0,AG19-AdjustedSCE!$AY22*(100-$A$4)/10)</f>
        <v>0</v>
      </c>
      <c r="AI19" s="9">
        <f>IF(AH19-AdjustedSCE!$AY22*(100-$A$4)/10&lt;0,0,AH19-AdjustedSCE!$AY22*(100-$A$4)/10)</f>
        <v>0</v>
      </c>
      <c r="AJ19" s="9">
        <f>IF(AI19-AdjustedSCE!$AY22*(100-$A$4)/10&lt;0,0,AI19-AdjustedSCE!$AY22*(100-$A$4)/10)</f>
        <v>0</v>
      </c>
      <c r="AK19" s="9">
        <f>IF(AJ19-AdjustedSCE!$AY22*(100-$A$4)/10&lt;0,0,AJ19-AdjustedSCE!$AY22*(100-$A$4)/10)</f>
        <v>0</v>
      </c>
      <c r="AL19" s="9">
        <f>IF(AK19-AdjustedSCE!$AY22*(100-$A$4)/10&lt;0,0,AK19-AdjustedSCE!$AY22*(100-$A$4)/10)</f>
        <v>0</v>
      </c>
      <c r="AM19" s="6">
        <v>0</v>
      </c>
      <c r="AN19" s="6"/>
      <c r="AO19" s="6"/>
      <c r="AP19" s="42" t="s">
        <v>72</v>
      </c>
      <c r="AQ19" s="43">
        <v>21</v>
      </c>
      <c r="AR19" s="42" t="s">
        <v>6</v>
      </c>
      <c r="AS19" s="43">
        <v>20</v>
      </c>
      <c r="AT19" s="43">
        <v>17313620</v>
      </c>
      <c r="AU19" s="43">
        <v>16081032</v>
      </c>
      <c r="AV19" s="43">
        <v>1232588</v>
      </c>
      <c r="AW19" s="43">
        <v>59</v>
      </c>
      <c r="AX19" s="43">
        <v>466264</v>
      </c>
      <c r="AY19" s="43">
        <v>0.30499999999999999</v>
      </c>
      <c r="AZ19" s="43">
        <v>70</v>
      </c>
      <c r="BA19" s="43">
        <v>326385</v>
      </c>
      <c r="BC19" s="42" t="s">
        <v>72</v>
      </c>
      <c r="BD19" s="43">
        <v>24</v>
      </c>
      <c r="BE19" s="42" t="s">
        <v>7</v>
      </c>
      <c r="BF19" s="43">
        <v>10</v>
      </c>
      <c r="BG19" s="43">
        <v>1120888</v>
      </c>
    </row>
    <row r="20" spans="1:59">
      <c r="A20" s="63" t="s">
        <v>75</v>
      </c>
      <c r="B20" s="64">
        <v>1.024132</v>
      </c>
      <c r="C20" s="65">
        <f t="shared" si="16"/>
        <v>1.305266274509804E-3</v>
      </c>
      <c r="D20" s="66">
        <f t="shared" si="12"/>
        <v>0.17751621333333337</v>
      </c>
      <c r="E20" s="66">
        <f t="shared" si="12"/>
        <v>0.13313716</v>
      </c>
      <c r="F20" s="66">
        <f t="shared" si="12"/>
        <v>8.8758106666666683E-2</v>
      </c>
      <c r="I20" s="68">
        <f t="shared" si="13"/>
        <v>13.121307754389306</v>
      </c>
      <c r="J20" s="68">
        <f t="shared" si="13"/>
        <v>9.7089309743462877</v>
      </c>
      <c r="K20" s="68">
        <f t="shared" si="13"/>
        <v>6.3247403833726707</v>
      </c>
      <c r="M20" s="49">
        <f t="shared" si="17"/>
        <v>227.56196563052342</v>
      </c>
      <c r="N20" s="49">
        <f t="shared" si="14"/>
        <v>168.3813426260227</v>
      </c>
      <c r="O20" s="49">
        <f t="shared" si="15"/>
        <v>109.68955081947333</v>
      </c>
      <c r="P20" s="73"/>
      <c r="Q20" s="66">
        <f t="shared" si="18"/>
        <v>6.310805133325087E-2</v>
      </c>
      <c r="R20" s="66">
        <f t="shared" si="18"/>
        <v>7.2816982307597158E-2</v>
      </c>
      <c r="U20" s="5">
        <v>24</v>
      </c>
      <c r="V20" s="5"/>
      <c r="W20" s="5">
        <v>10</v>
      </c>
      <c r="Y20" s="9">
        <f>AdjustedSCE!AZ23* (100-'SCE Calc 0,0'!$A$3)/100</f>
        <v>10969992.910000008</v>
      </c>
      <c r="Z20" s="9">
        <f>IF(Y20-AdjustedSCE!$AY23*(100-$A$4)/10&lt;0,0,Y20-AdjustedSCE!$AY23*(100-$A$4)/10)</f>
        <v>9493489.6620000079</v>
      </c>
      <c r="AA20" s="9">
        <f>IF(Z20-AdjustedSCE!$AY23*(100-$A$4)/10&lt;0,0,Z20-AdjustedSCE!$AY23*(100-$A$4)/10)</f>
        <v>8016986.4140000083</v>
      </c>
      <c r="AB20" s="9">
        <f>IF(AA20-AdjustedSCE!$AY23*(100-$A$4)/10&lt;0,0,AA20-AdjustedSCE!$AY23*(100-$A$4)/10)</f>
        <v>6540483.1660000086</v>
      </c>
      <c r="AC20" s="9">
        <f>IF(AB20-AdjustedSCE!$AY23*(100-$A$4)/10&lt;0,0,AB20-AdjustedSCE!$AY23*(100-$A$4)/10)</f>
        <v>5063979.9180000089</v>
      </c>
      <c r="AD20" s="9">
        <f>IF(AC20-AdjustedSCE!$AY23*(100-$A$4)/10&lt;0,0,AC20-AdjustedSCE!$AY23*(100-$A$4)/10)</f>
        <v>3587476.6700000088</v>
      </c>
      <c r="AE20" s="9">
        <f>IF(AD20-AdjustedSCE!$AY23*(100-$A$4)/10&lt;0,0,AD20-AdjustedSCE!$AY23*(100-$A$4)/10)</f>
        <v>2110973.4220000086</v>
      </c>
      <c r="AF20" s="9">
        <f>IF(AE20-AdjustedSCE!$AY23*(100-$A$4)/10&lt;0,0,AE20-AdjustedSCE!$AY23*(100-$A$4)/10)</f>
        <v>634470.1740000085</v>
      </c>
      <c r="AG20" s="9">
        <f>IF(AF20-AdjustedSCE!$AY23*(100-$A$4)/10&lt;0,0,AF20-AdjustedSCE!$AY23*(100-$A$4)/10)</f>
        <v>0</v>
      </c>
      <c r="AH20" s="9">
        <f>IF(AG20-AdjustedSCE!$AY23*(100-$A$4)/10&lt;0,0,AG20-AdjustedSCE!$AY23*(100-$A$4)/10)</f>
        <v>0</v>
      </c>
      <c r="AI20" s="9">
        <f>IF(AH20-AdjustedSCE!$AY23*(100-$A$4)/10&lt;0,0,AH20-AdjustedSCE!$AY23*(100-$A$4)/10)</f>
        <v>0</v>
      </c>
      <c r="AJ20" s="9">
        <f>IF(AI20-AdjustedSCE!$AY23*(100-$A$4)/10&lt;0,0,AI20-AdjustedSCE!$AY23*(100-$A$4)/10)</f>
        <v>0</v>
      </c>
      <c r="AK20" s="9">
        <f>IF(AJ20-AdjustedSCE!$AY23*(100-$A$4)/10&lt;0,0,AJ20-AdjustedSCE!$AY23*(100-$A$4)/10)</f>
        <v>0</v>
      </c>
      <c r="AL20" s="9">
        <f>IF(AK20-AdjustedSCE!$AY23*(100-$A$4)/10&lt;0,0,AK20-AdjustedSCE!$AY23*(100-$A$4)/10)</f>
        <v>0</v>
      </c>
      <c r="AM20" s="6">
        <v>0</v>
      </c>
      <c r="AN20" s="6"/>
      <c r="AO20" s="6"/>
      <c r="AP20" s="42" t="s">
        <v>72</v>
      </c>
      <c r="AQ20" s="43">
        <v>22</v>
      </c>
      <c r="AR20" s="42" t="s">
        <v>6</v>
      </c>
      <c r="AS20" s="43">
        <v>27</v>
      </c>
      <c r="AT20" s="43">
        <v>15111911</v>
      </c>
      <c r="AU20" s="43">
        <v>13683202</v>
      </c>
      <c r="AV20" s="43">
        <v>1428709</v>
      </c>
      <c r="AW20" s="43">
        <v>59</v>
      </c>
      <c r="AX20" s="43">
        <v>91953</v>
      </c>
      <c r="AY20" s="43">
        <v>0.06</v>
      </c>
      <c r="AZ20" s="43">
        <v>72</v>
      </c>
      <c r="BA20" s="43">
        <v>66206</v>
      </c>
      <c r="BC20" s="42" t="s">
        <v>72</v>
      </c>
      <c r="BD20" s="43">
        <v>25</v>
      </c>
      <c r="BE20" s="42" t="s">
        <v>7</v>
      </c>
      <c r="BF20" s="43">
        <v>17</v>
      </c>
      <c r="BG20" s="43">
        <v>971981</v>
      </c>
    </row>
    <row r="21" spans="1:59">
      <c r="A21" s="63" t="s">
        <v>50</v>
      </c>
      <c r="B21" s="64">
        <v>1.2614129999999999</v>
      </c>
      <c r="C21" s="65">
        <f t="shared" si="16"/>
        <v>1.6076832352941175E-3</v>
      </c>
      <c r="D21" s="66">
        <f t="shared" si="12"/>
        <v>0.21864491999999996</v>
      </c>
      <c r="E21" s="66">
        <f t="shared" si="12"/>
        <v>0.16398368999999999</v>
      </c>
      <c r="F21" s="66">
        <f t="shared" si="12"/>
        <v>0.10932245999999998</v>
      </c>
      <c r="I21" s="68">
        <f t="shared" si="13"/>
        <v>16.309129828339564</v>
      </c>
      <c r="J21" s="68">
        <f t="shared" si="13"/>
        <v>12.077769252780968</v>
      </c>
      <c r="K21" s="68">
        <f t="shared" si="13"/>
        <v>7.889416171023413</v>
      </c>
      <c r="M21" s="49">
        <f t="shared" si="17"/>
        <v>282.84815133757115</v>
      </c>
      <c r="N21" s="49">
        <f t="shared" si="14"/>
        <v>209.46394696636344</v>
      </c>
      <c r="O21" s="49">
        <f t="shared" si="15"/>
        <v>136.82561869298095</v>
      </c>
      <c r="P21" s="73"/>
      <c r="Q21" s="66">
        <f t="shared" si="18"/>
        <v>7.8505500143076293E-2</v>
      </c>
      <c r="R21" s="66">
        <f t="shared" si="18"/>
        <v>9.0583269395857258E-2</v>
      </c>
      <c r="U21" s="5">
        <v>25</v>
      </c>
      <c r="V21" s="5"/>
      <c r="W21" s="5">
        <v>17</v>
      </c>
      <c r="Y21" s="9">
        <f>AdjustedSCE!AZ24* (100-'SCE Calc 0,0'!$A$3)/100</f>
        <v>9071196.2399999946</v>
      </c>
      <c r="Z21" s="9">
        <f>IF(Y21-AdjustedSCE!$AY24*(100-$A$4)/10&lt;0,0,Y21-AdjustedSCE!$AY24*(100-$A$4)/10)</f>
        <v>7808882.6279999949</v>
      </c>
      <c r="AA21" s="9">
        <f>IF(Z21-AdjustedSCE!$AY24*(100-$A$4)/10&lt;0,0,Z21-AdjustedSCE!$AY24*(100-$A$4)/10)</f>
        <v>6546569.0159999952</v>
      </c>
      <c r="AB21" s="9">
        <f>IF(AA21-AdjustedSCE!$AY24*(100-$A$4)/10&lt;0,0,AA21-AdjustedSCE!$AY24*(100-$A$4)/10)</f>
        <v>5284255.4039999954</v>
      </c>
      <c r="AC21" s="9">
        <f>IF(AB21-AdjustedSCE!$AY24*(100-$A$4)/10&lt;0,0,AB21-AdjustedSCE!$AY24*(100-$A$4)/10)</f>
        <v>4021941.7919999952</v>
      </c>
      <c r="AD21" s="9">
        <f>IF(AC21-AdjustedSCE!$AY24*(100-$A$4)/10&lt;0,0,AC21-AdjustedSCE!$AY24*(100-$A$4)/10)</f>
        <v>2759628.179999995</v>
      </c>
      <c r="AE21" s="9">
        <f>IF(AD21-AdjustedSCE!$AY24*(100-$A$4)/10&lt;0,0,AD21-AdjustedSCE!$AY24*(100-$A$4)/10)</f>
        <v>1497314.5679999948</v>
      </c>
      <c r="AF21" s="9">
        <f>IF(AE21-AdjustedSCE!$AY24*(100-$A$4)/10&lt;0,0,AE21-AdjustedSCE!$AY24*(100-$A$4)/10)</f>
        <v>235000.95599999465</v>
      </c>
      <c r="AG21" s="9">
        <f>IF(AF21-AdjustedSCE!$AY24*(100-$A$4)/10&lt;0,0,AF21-AdjustedSCE!$AY24*(100-$A$4)/10)</f>
        <v>0</v>
      </c>
      <c r="AH21" s="9">
        <f>IF(AG21-AdjustedSCE!$AY24*(100-$A$4)/10&lt;0,0,AG21-AdjustedSCE!$AY24*(100-$A$4)/10)</f>
        <v>0</v>
      </c>
      <c r="AI21" s="9">
        <f>IF(AH21-AdjustedSCE!$AY24*(100-$A$4)/10&lt;0,0,AH21-AdjustedSCE!$AY24*(100-$A$4)/10)</f>
        <v>0</v>
      </c>
      <c r="AJ21" s="9">
        <f>IF(AI21-AdjustedSCE!$AY24*(100-$A$4)/10&lt;0,0,AI21-AdjustedSCE!$AY24*(100-$A$4)/10)</f>
        <v>0</v>
      </c>
      <c r="AK21" s="9">
        <f>IF(AJ21-AdjustedSCE!$AY24*(100-$A$4)/10&lt;0,0,AJ21-AdjustedSCE!$AY24*(100-$A$4)/10)</f>
        <v>0</v>
      </c>
      <c r="AL21" s="9">
        <f>IF(AK21-AdjustedSCE!$AY24*(100-$A$4)/10&lt;0,0,AK21-AdjustedSCE!$AY24*(100-$A$4)/10)</f>
        <v>0</v>
      </c>
      <c r="AM21" s="6">
        <v>0</v>
      </c>
      <c r="AN21" s="6"/>
      <c r="AO21" s="6"/>
      <c r="AP21" s="42" t="s">
        <v>72</v>
      </c>
      <c r="AQ21" s="43">
        <v>22</v>
      </c>
      <c r="AR21" s="42" t="s">
        <v>6</v>
      </c>
      <c r="AS21" s="43">
        <v>27</v>
      </c>
      <c r="AT21" s="43">
        <v>15111911</v>
      </c>
      <c r="AU21" s="43">
        <v>13683202</v>
      </c>
      <c r="AV21" s="43">
        <v>1428709</v>
      </c>
      <c r="AW21" s="43">
        <v>60</v>
      </c>
      <c r="AX21" s="43">
        <v>1336756</v>
      </c>
      <c r="AY21" s="43">
        <v>0.90200000000000002</v>
      </c>
      <c r="AZ21" s="43">
        <v>73</v>
      </c>
      <c r="BA21" s="43">
        <v>975832</v>
      </c>
      <c r="BC21" s="42" t="s">
        <v>72</v>
      </c>
      <c r="BD21" s="43">
        <v>26</v>
      </c>
      <c r="BE21" s="42" t="s">
        <v>7</v>
      </c>
      <c r="BF21" s="43">
        <v>24</v>
      </c>
      <c r="BG21" s="43">
        <v>832780</v>
      </c>
    </row>
    <row r="22" spans="1:59">
      <c r="A22" s="63" t="s">
        <v>51</v>
      </c>
      <c r="B22" s="64">
        <v>1.4870559999999999</v>
      </c>
      <c r="C22" s="65">
        <f t="shared" si="16"/>
        <v>1.8952674509803921E-3</v>
      </c>
      <c r="D22" s="66">
        <f t="shared" si="12"/>
        <v>0.25775637333333334</v>
      </c>
      <c r="E22" s="66">
        <f t="shared" si="12"/>
        <v>0.19331727999999998</v>
      </c>
      <c r="F22" s="66">
        <f t="shared" si="12"/>
        <v>0.12887818666666667</v>
      </c>
      <c r="I22" s="68">
        <f t="shared" si="13"/>
        <v>19.363413314184186</v>
      </c>
      <c r="J22" s="68">
        <f t="shared" si="13"/>
        <v>14.343126028026063</v>
      </c>
      <c r="K22" s="68">
        <f t="shared" si="13"/>
        <v>9.3829376528253192</v>
      </c>
      <c r="M22" s="49">
        <f t="shared" si="17"/>
        <v>335.81838621367535</v>
      </c>
      <c r="N22" s="49">
        <f t="shared" si="14"/>
        <v>248.75187849565413</v>
      </c>
      <c r="O22" s="49">
        <f t="shared" si="15"/>
        <v>162.72766218377262</v>
      </c>
      <c r="P22" s="73"/>
      <c r="Q22" s="66">
        <f t="shared" si="18"/>
        <v>9.323031918216941E-2</v>
      </c>
      <c r="R22" s="66">
        <f t="shared" si="18"/>
        <v>0.10757344521019548</v>
      </c>
      <c r="U22" s="5">
        <v>26</v>
      </c>
      <c r="V22" s="5"/>
      <c r="W22" s="5">
        <v>24</v>
      </c>
      <c r="Y22" s="9">
        <f>AdjustedSCE!AZ25* (100-'SCE Calc 0,0'!$A$3)/100</f>
        <v>7314783.1300000064</v>
      </c>
      <c r="Z22" s="9">
        <f>IF(Y22-AdjustedSCE!$AY25*(100-$A$4)/10&lt;0,0,Y22-AdjustedSCE!$AY25*(100-$A$4)/10)</f>
        <v>6240593.946000006</v>
      </c>
      <c r="AA22" s="9">
        <f>IF(Z22-AdjustedSCE!$AY25*(100-$A$4)/10&lt;0,0,Z22-AdjustedSCE!$AY25*(100-$A$4)/10)</f>
        <v>5166404.7620000057</v>
      </c>
      <c r="AB22" s="9">
        <f>IF(AA22-AdjustedSCE!$AY25*(100-$A$4)/10&lt;0,0,AA22-AdjustedSCE!$AY25*(100-$A$4)/10)</f>
        <v>4092215.5780000053</v>
      </c>
      <c r="AC22" s="9">
        <f>IF(AB22-AdjustedSCE!$AY25*(100-$A$4)/10&lt;0,0,AB22-AdjustedSCE!$AY25*(100-$A$4)/10)</f>
        <v>3018026.394000005</v>
      </c>
      <c r="AD22" s="9">
        <f>IF(AC22-AdjustedSCE!$AY25*(100-$A$4)/10&lt;0,0,AC22-AdjustedSCE!$AY25*(100-$A$4)/10)</f>
        <v>1943837.2100000049</v>
      </c>
      <c r="AE22" s="9">
        <f>IF(AD22-AdjustedSCE!$AY25*(100-$A$4)/10&lt;0,0,AD22-AdjustedSCE!$AY25*(100-$A$4)/10)</f>
        <v>869648.02600000473</v>
      </c>
      <c r="AF22" s="9">
        <f>IF(AE22-AdjustedSCE!$AY25*(100-$A$4)/10&lt;0,0,AE22-AdjustedSCE!$AY25*(100-$A$4)/10)</f>
        <v>0</v>
      </c>
      <c r="AG22" s="9">
        <f>IF(AF22-AdjustedSCE!$AY25*(100-$A$4)/10&lt;0,0,AF22-AdjustedSCE!$AY25*(100-$A$4)/10)</f>
        <v>0</v>
      </c>
      <c r="AH22" s="9">
        <f>IF(AG22-AdjustedSCE!$AY25*(100-$A$4)/10&lt;0,0,AG22-AdjustedSCE!$AY25*(100-$A$4)/10)</f>
        <v>0</v>
      </c>
      <c r="AI22" s="9">
        <f>IF(AH22-AdjustedSCE!$AY25*(100-$A$4)/10&lt;0,0,AH22-AdjustedSCE!$AY25*(100-$A$4)/10)</f>
        <v>0</v>
      </c>
      <c r="AJ22" s="9">
        <f>IF(AI22-AdjustedSCE!$AY25*(100-$A$4)/10&lt;0,0,AI22-AdjustedSCE!$AY25*(100-$A$4)/10)</f>
        <v>0</v>
      </c>
      <c r="AK22" s="9">
        <f>IF(AJ22-AdjustedSCE!$AY25*(100-$A$4)/10&lt;0,0,AJ22-AdjustedSCE!$AY25*(100-$A$4)/10)</f>
        <v>0</v>
      </c>
      <c r="AL22" s="9">
        <f>IF(AK22-AdjustedSCE!$AY25*(100-$A$4)/10&lt;0,0,AK22-AdjustedSCE!$AY25*(100-$A$4)/10)</f>
        <v>0</v>
      </c>
      <c r="AM22" s="6">
        <v>0</v>
      </c>
      <c r="AN22" s="6"/>
      <c r="AO22" s="6"/>
      <c r="AP22" s="42" t="s">
        <v>72</v>
      </c>
      <c r="AQ22" s="43">
        <v>23</v>
      </c>
      <c r="AR22" s="42" t="s">
        <v>7</v>
      </c>
      <c r="AS22" s="43">
        <v>3</v>
      </c>
      <c r="AT22" s="43">
        <v>12990467</v>
      </c>
      <c r="AU22" s="43">
        <v>11340529</v>
      </c>
      <c r="AV22" s="43">
        <v>1649938</v>
      </c>
      <c r="AW22" s="43">
        <v>61</v>
      </c>
      <c r="AX22" s="43">
        <v>890947</v>
      </c>
      <c r="AY22" s="43">
        <v>0.62</v>
      </c>
      <c r="AZ22" s="43">
        <v>74</v>
      </c>
      <c r="BA22" s="43">
        <v>659301</v>
      </c>
      <c r="BC22" s="42" t="s">
        <v>72</v>
      </c>
      <c r="BD22" s="43">
        <v>27</v>
      </c>
      <c r="BE22" s="42" t="s">
        <v>8</v>
      </c>
      <c r="BF22" s="43">
        <v>1</v>
      </c>
      <c r="BG22" s="43">
        <v>708058</v>
      </c>
    </row>
    <row r="23" spans="1:59">
      <c r="A23" s="63" t="s">
        <v>52</v>
      </c>
      <c r="B23" s="64">
        <v>1.6929479999999999</v>
      </c>
      <c r="C23" s="65">
        <f t="shared" si="16"/>
        <v>2.1576788235294119E-3</v>
      </c>
      <c r="D23" s="66">
        <f t="shared" si="12"/>
        <v>0.29344432000000004</v>
      </c>
      <c r="E23" s="66">
        <f t="shared" si="12"/>
        <v>0.22008323999999999</v>
      </c>
      <c r="F23" s="66">
        <f t="shared" si="12"/>
        <v>0.14672216000000002</v>
      </c>
      <c r="I23" s="68">
        <f t="shared" si="13"/>
        <v>22.169896551888712</v>
      </c>
      <c r="J23" s="68">
        <f t="shared" si="13"/>
        <v>16.42105583650914</v>
      </c>
      <c r="K23" s="68">
        <f t="shared" si="13"/>
        <v>10.750499171794331</v>
      </c>
      <c r="M23" s="49">
        <f t="shared" si="17"/>
        <v>384.49103790630244</v>
      </c>
      <c r="N23" s="49">
        <f t="shared" si="14"/>
        <v>284.78927663552219</v>
      </c>
      <c r="O23" s="49">
        <f t="shared" si="15"/>
        <v>186.44519043648427</v>
      </c>
      <c r="P23" s="73"/>
      <c r="Q23" s="66">
        <f t="shared" si="18"/>
        <v>0.10673686293730941</v>
      </c>
      <c r="R23" s="66">
        <f t="shared" si="18"/>
        <v>0.12315791877381856</v>
      </c>
      <c r="U23" s="5">
        <v>27</v>
      </c>
      <c r="V23" s="5" t="s">
        <v>8</v>
      </c>
      <c r="W23" s="5">
        <v>1</v>
      </c>
      <c r="Y23" s="9">
        <f>AdjustedSCE!AZ26* (100-'SCE Calc 0,0'!$A$3)/100</f>
        <v>5721460.0000000028</v>
      </c>
      <c r="Z23" s="9">
        <f>IF(Y23-AdjustedSCE!$AY26*(100-$A$4)/10&lt;0,0,Y23-AdjustedSCE!$AY26*(100-$A$4)/10)</f>
        <v>4811530.5000000028</v>
      </c>
      <c r="AA23" s="9">
        <f>IF(Z23-AdjustedSCE!$AY26*(100-$A$4)/10&lt;0,0,Z23-AdjustedSCE!$AY26*(100-$A$4)/10)</f>
        <v>3901601.0000000028</v>
      </c>
      <c r="AB23" s="9">
        <f>IF(AA23-AdjustedSCE!$AY26*(100-$A$4)/10&lt;0,0,AA23-AdjustedSCE!$AY26*(100-$A$4)/10)</f>
        <v>2991671.5000000028</v>
      </c>
      <c r="AC23" s="9">
        <f>IF(AB23-AdjustedSCE!$AY26*(100-$A$4)/10&lt;0,0,AB23-AdjustedSCE!$AY26*(100-$A$4)/10)</f>
        <v>2081742.0000000026</v>
      </c>
      <c r="AD23" s="9">
        <f>IF(AC23-AdjustedSCE!$AY26*(100-$A$4)/10&lt;0,0,AC23-AdjustedSCE!$AY26*(100-$A$4)/10)</f>
        <v>1171812.5000000023</v>
      </c>
      <c r="AE23" s="9">
        <f>IF(AD23-AdjustedSCE!$AY26*(100-$A$4)/10&lt;0,0,AD23-AdjustedSCE!$AY26*(100-$A$4)/10)</f>
        <v>261883.0000000021</v>
      </c>
      <c r="AF23" s="9">
        <f>IF(AE23-AdjustedSCE!$AY26*(100-$A$4)/10&lt;0,0,AE23-AdjustedSCE!$AY26*(100-$A$4)/10)</f>
        <v>0</v>
      </c>
      <c r="AG23" s="9">
        <f>IF(AF23-AdjustedSCE!$AY26*(100-$A$4)/10&lt;0,0,AF23-AdjustedSCE!$AY26*(100-$A$4)/10)</f>
        <v>0</v>
      </c>
      <c r="AH23" s="9">
        <f>IF(AG23-AdjustedSCE!$AY26*(100-$A$4)/10&lt;0,0,AG23-AdjustedSCE!$AY26*(100-$A$4)/10)</f>
        <v>0</v>
      </c>
      <c r="AI23" s="9">
        <f>IF(AH23-AdjustedSCE!$AY26*(100-$A$4)/10&lt;0,0,AH23-AdjustedSCE!$AY26*(100-$A$4)/10)</f>
        <v>0</v>
      </c>
      <c r="AJ23" s="9">
        <f>IF(AI23-AdjustedSCE!$AY26*(100-$A$4)/10&lt;0,0,AI23-AdjustedSCE!$AY26*(100-$A$4)/10)</f>
        <v>0</v>
      </c>
      <c r="AK23" s="9">
        <f>IF(AJ23-AdjustedSCE!$AY26*(100-$A$4)/10&lt;0,0,AJ23-AdjustedSCE!$AY26*(100-$A$4)/10)</f>
        <v>0</v>
      </c>
      <c r="AL23" s="9">
        <f>IF(AK23-AdjustedSCE!$AY26*(100-$A$4)/10&lt;0,0,AK23-AdjustedSCE!$AY26*(100-$A$4)/10)</f>
        <v>0</v>
      </c>
      <c r="AM23" s="6">
        <v>0</v>
      </c>
      <c r="AN23" s="6"/>
      <c r="AO23" s="6"/>
      <c r="AP23" s="42" t="s">
        <v>72</v>
      </c>
      <c r="AQ23" s="43">
        <v>23</v>
      </c>
      <c r="AR23" s="42" t="s">
        <v>7</v>
      </c>
      <c r="AS23" s="43">
        <v>3</v>
      </c>
      <c r="AT23" s="43">
        <v>12990467</v>
      </c>
      <c r="AU23" s="43">
        <v>11340529</v>
      </c>
      <c r="AV23" s="43">
        <v>1649938</v>
      </c>
      <c r="AW23" s="43">
        <v>62</v>
      </c>
      <c r="AX23" s="43">
        <v>758991</v>
      </c>
      <c r="AY23" s="43">
        <v>0.54500000000000004</v>
      </c>
      <c r="AZ23" s="43">
        <v>75</v>
      </c>
      <c r="BA23" s="43">
        <v>569243</v>
      </c>
      <c r="BC23" s="42" t="s">
        <v>72</v>
      </c>
      <c r="BD23" s="43">
        <v>28</v>
      </c>
      <c r="BE23" s="42" t="s">
        <v>8</v>
      </c>
      <c r="BF23" s="43">
        <v>8</v>
      </c>
      <c r="BG23" s="43">
        <v>590847</v>
      </c>
    </row>
    <row r="24" spans="1:59">
      <c r="A24" s="63" t="s">
        <v>53</v>
      </c>
      <c r="B24" s="64">
        <v>1.8474120000000001</v>
      </c>
      <c r="C24" s="65">
        <f t="shared" si="16"/>
        <v>2.3545447058823531E-3</v>
      </c>
      <c r="D24" s="66">
        <f t="shared" si="12"/>
        <v>0.32021808000000007</v>
      </c>
      <c r="E24" s="66">
        <f t="shared" si="12"/>
        <v>0.24016355999999997</v>
      </c>
      <c r="F24" s="66">
        <f t="shared" si="12"/>
        <v>0.16010904000000004</v>
      </c>
      <c r="I24" s="68">
        <f t="shared" si="13"/>
        <v>24.287696119333987</v>
      </c>
      <c r="J24" s="68">
        <f t="shared" si="13"/>
        <v>17.986796001314133</v>
      </c>
      <c r="K24" s="68">
        <f t="shared" si="13"/>
        <v>11.77946763345426</v>
      </c>
      <c r="M24" s="49">
        <f t="shared" si="17"/>
        <v>421.21989461786796</v>
      </c>
      <c r="N24" s="49">
        <f t="shared" si="14"/>
        <v>311.94380393105752</v>
      </c>
      <c r="O24" s="49">
        <f t="shared" si="15"/>
        <v>204.29052186915499</v>
      </c>
      <c r="P24" s="73"/>
      <c r="Q24" s="66">
        <f t="shared" si="18"/>
        <v>0.11691417400854187</v>
      </c>
      <c r="R24" s="66">
        <f t="shared" si="18"/>
        <v>0.13490097000985599</v>
      </c>
      <c r="U24" s="5">
        <v>28</v>
      </c>
      <c r="V24" s="5"/>
      <c r="W24" s="5">
        <v>8</v>
      </c>
      <c r="Y24" s="9">
        <f>AdjustedSCE!AZ27* (100-'SCE Calc 0,0'!$A$3)/100</f>
        <v>4311933.2700000089</v>
      </c>
      <c r="Z24" s="9">
        <f>IF(Y24-AdjustedSCE!$AY27*(100-$A$4)/10&lt;0,0,Y24-AdjustedSCE!$AY27*(100-$A$4)/10)</f>
        <v>3544599.1740000085</v>
      </c>
      <c r="AA24" s="9">
        <f>IF(Z24-AdjustedSCE!$AY27*(100-$A$4)/10&lt;0,0,Z24-AdjustedSCE!$AY27*(100-$A$4)/10)</f>
        <v>2777265.0780000081</v>
      </c>
      <c r="AB24" s="9">
        <f>IF(AA24-AdjustedSCE!$AY27*(100-$A$4)/10&lt;0,0,AA24-AdjustedSCE!$AY27*(100-$A$4)/10)</f>
        <v>2009930.9820000078</v>
      </c>
      <c r="AC24" s="9">
        <f>IF(AB24-AdjustedSCE!$AY27*(100-$A$4)/10&lt;0,0,AB24-AdjustedSCE!$AY27*(100-$A$4)/10)</f>
        <v>1242596.8860000074</v>
      </c>
      <c r="AD24" s="9">
        <f>IF(AC24-AdjustedSCE!$AY27*(100-$A$4)/10&lt;0,0,AC24-AdjustedSCE!$AY27*(100-$A$4)/10)</f>
        <v>475262.79000000714</v>
      </c>
      <c r="AE24" s="9">
        <f>IF(AD24-AdjustedSCE!$AY27*(100-$A$4)/10&lt;0,0,AD24-AdjustedSCE!$AY27*(100-$A$4)/10)</f>
        <v>0</v>
      </c>
      <c r="AF24" s="9">
        <f>IF(AE24-AdjustedSCE!$AY27*(100-$A$4)/10&lt;0,0,AE24-AdjustedSCE!$AY27*(100-$A$4)/10)</f>
        <v>0</v>
      </c>
      <c r="AG24" s="9">
        <f>IF(AF24-AdjustedSCE!$AY27*(100-$A$4)/10&lt;0,0,AF24-AdjustedSCE!$AY27*(100-$A$4)/10)</f>
        <v>0</v>
      </c>
      <c r="AH24" s="9">
        <f>IF(AG24-AdjustedSCE!$AY27*(100-$A$4)/10&lt;0,0,AG24-AdjustedSCE!$AY27*(100-$A$4)/10)</f>
        <v>0</v>
      </c>
      <c r="AI24" s="9">
        <f>IF(AH24-AdjustedSCE!$AY27*(100-$A$4)/10&lt;0,0,AH24-AdjustedSCE!$AY27*(100-$A$4)/10)</f>
        <v>0</v>
      </c>
      <c r="AJ24" s="9">
        <f>IF(AI24-AdjustedSCE!$AY27*(100-$A$4)/10&lt;0,0,AI24-AdjustedSCE!$AY27*(100-$A$4)/10)</f>
        <v>0</v>
      </c>
      <c r="AK24" s="9">
        <f>IF(AJ24-AdjustedSCE!$AY27*(100-$A$4)/10&lt;0,0,AJ24-AdjustedSCE!$AY27*(100-$A$4)/10)</f>
        <v>0</v>
      </c>
      <c r="AL24" s="9">
        <f>IF(AK24-AdjustedSCE!$AY27*(100-$A$4)/10&lt;0,0,AK24-AdjustedSCE!$AY27*(100-$A$4)/10)</f>
        <v>0</v>
      </c>
      <c r="AM24" s="6">
        <v>0</v>
      </c>
      <c r="AN24" s="6"/>
      <c r="AO24" s="6"/>
      <c r="AP24" s="42" t="s">
        <v>72</v>
      </c>
      <c r="AQ24" s="43">
        <v>24</v>
      </c>
      <c r="AR24" s="42" t="s">
        <v>7</v>
      </c>
      <c r="AS24" s="43">
        <v>10</v>
      </c>
      <c r="AT24" s="43">
        <v>10969993</v>
      </c>
      <c r="AU24" s="43">
        <v>9493490</v>
      </c>
      <c r="AV24" s="43">
        <v>1476503</v>
      </c>
      <c r="AW24" s="43">
        <v>62</v>
      </c>
      <c r="AX24" s="43">
        <v>262684</v>
      </c>
      <c r="AY24" s="43">
        <v>0.189</v>
      </c>
      <c r="AZ24" s="43">
        <v>76</v>
      </c>
      <c r="BA24" s="43">
        <v>199640</v>
      </c>
      <c r="BC24" s="42" t="s">
        <v>72</v>
      </c>
      <c r="BD24" s="43">
        <v>29</v>
      </c>
      <c r="BE24" s="42" t="s">
        <v>8</v>
      </c>
      <c r="BF24" s="43">
        <v>15</v>
      </c>
      <c r="BG24" s="43">
        <v>489594</v>
      </c>
    </row>
    <row r="25" spans="1:59">
      <c r="A25" s="63" t="s">
        <v>54</v>
      </c>
      <c r="B25" s="64">
        <v>1.9665980000000001</v>
      </c>
      <c r="C25" s="65">
        <f t="shared" si="16"/>
        <v>2.5064484313725493E-3</v>
      </c>
      <c r="D25" s="66">
        <f t="shared" si="12"/>
        <v>0.34087698666666671</v>
      </c>
      <c r="E25" s="66">
        <f t="shared" si="12"/>
        <v>0.25565774000000002</v>
      </c>
      <c r="F25" s="66">
        <f t="shared" si="12"/>
        <v>0.17043849333333336</v>
      </c>
      <c r="I25" s="68">
        <f t="shared" si="13"/>
        <v>25.929070497082648</v>
      </c>
      <c r="J25" s="68">
        <f t="shared" si="13"/>
        <v>19.198959813384022</v>
      </c>
      <c r="K25" s="68">
        <f t="shared" si="13"/>
        <v>12.575191694568218</v>
      </c>
      <c r="M25" s="49">
        <f t="shared" si="17"/>
        <v>449.6861410262045</v>
      </c>
      <c r="N25" s="49">
        <f t="shared" si="14"/>
        <v>332.96628011286481</v>
      </c>
      <c r="O25" s="49">
        <f t="shared" si="15"/>
        <v>218.09071121278362</v>
      </c>
      <c r="P25" s="73"/>
      <c r="Q25" s="66">
        <f t="shared" si="18"/>
        <v>0.12479323878699615</v>
      </c>
      <c r="R25" s="66">
        <f t="shared" si="18"/>
        <v>0.14399219860038015</v>
      </c>
      <c r="U25" s="5">
        <v>29</v>
      </c>
      <c r="V25" s="5"/>
      <c r="W25" s="5">
        <v>15</v>
      </c>
      <c r="Y25" s="9">
        <f>AdjustedSCE!AZ28* (100-'SCE Calc 0,0'!$A$3)/100</f>
        <v>3106909.3600000031</v>
      </c>
      <c r="Z25" s="9">
        <f>IF(Y25-AdjustedSCE!$AY28*(100-$A$4)/10&lt;0,0,Y25-AdjustedSCE!$AY28*(100-$A$4)/10)</f>
        <v>2462706.8520000027</v>
      </c>
      <c r="AA25" s="9">
        <f>IF(Z25-AdjustedSCE!$AY28*(100-$A$4)/10&lt;0,0,Z25-AdjustedSCE!$AY28*(100-$A$4)/10)</f>
        <v>1818504.3440000026</v>
      </c>
      <c r="AB25" s="9">
        <f>IF(AA25-AdjustedSCE!$AY28*(100-$A$4)/10&lt;0,0,AA25-AdjustedSCE!$AY28*(100-$A$4)/10)</f>
        <v>1174301.8360000025</v>
      </c>
      <c r="AC25" s="9">
        <f>IF(AB25-AdjustedSCE!$AY28*(100-$A$4)/10&lt;0,0,AB25-AdjustedSCE!$AY28*(100-$A$4)/10)</f>
        <v>530099.32800000231</v>
      </c>
      <c r="AD25" s="9">
        <f>IF(AC25-AdjustedSCE!$AY28*(100-$A$4)/10&lt;0,0,AC25-AdjustedSCE!$AY28*(100-$A$4)/10)</f>
        <v>0</v>
      </c>
      <c r="AE25" s="9">
        <f>IF(AD25-AdjustedSCE!$AY28*(100-$A$4)/10&lt;0,0,AD25-AdjustedSCE!$AY28*(100-$A$4)/10)</f>
        <v>0</v>
      </c>
      <c r="AF25" s="9">
        <f>IF(AE25-AdjustedSCE!$AY28*(100-$A$4)/10&lt;0,0,AE25-AdjustedSCE!$AY28*(100-$A$4)/10)</f>
        <v>0</v>
      </c>
      <c r="AG25" s="9">
        <f>IF(AF25-AdjustedSCE!$AY28*(100-$A$4)/10&lt;0,0,AF25-AdjustedSCE!$AY28*(100-$A$4)/10)</f>
        <v>0</v>
      </c>
      <c r="AH25" s="9">
        <f>IF(AG25-AdjustedSCE!$AY28*(100-$A$4)/10&lt;0,0,AG25-AdjustedSCE!$AY28*(100-$A$4)/10)</f>
        <v>0</v>
      </c>
      <c r="AI25" s="9">
        <f>IF(AH25-AdjustedSCE!$AY28*(100-$A$4)/10&lt;0,0,AH25-AdjustedSCE!$AY28*(100-$A$4)/10)</f>
        <v>0</v>
      </c>
      <c r="AJ25" s="9">
        <f>IF(AI25-AdjustedSCE!$AY28*(100-$A$4)/10&lt;0,0,AI25-AdjustedSCE!$AY28*(100-$A$4)/10)</f>
        <v>0</v>
      </c>
      <c r="AK25" s="9">
        <f>IF(AJ25-AdjustedSCE!$AY28*(100-$A$4)/10&lt;0,0,AJ25-AdjustedSCE!$AY28*(100-$A$4)/10)</f>
        <v>0</v>
      </c>
      <c r="AL25" s="9">
        <f>IF(AK25-AdjustedSCE!$AY28*(100-$A$4)/10&lt;0,0,AK25-AdjustedSCE!$AY28*(100-$A$4)/10)</f>
        <v>0</v>
      </c>
      <c r="AM25" s="6">
        <v>0</v>
      </c>
      <c r="AN25" s="6"/>
      <c r="AO25" s="6"/>
      <c r="AP25" s="42" t="s">
        <v>72</v>
      </c>
      <c r="AQ25" s="43">
        <v>24</v>
      </c>
      <c r="AR25" s="42" t="s">
        <v>7</v>
      </c>
      <c r="AS25" s="43">
        <v>10</v>
      </c>
      <c r="AT25" s="43">
        <v>10969993</v>
      </c>
      <c r="AU25" s="43">
        <v>9493490</v>
      </c>
      <c r="AV25" s="43">
        <v>1476503</v>
      </c>
      <c r="AW25" s="43">
        <v>63</v>
      </c>
      <c r="AX25" s="43">
        <v>1213819</v>
      </c>
      <c r="AY25" s="43">
        <v>0.90200000000000002</v>
      </c>
      <c r="AZ25" s="43">
        <v>76</v>
      </c>
      <c r="BA25" s="43">
        <v>922502</v>
      </c>
      <c r="BC25" s="42" t="s">
        <v>72</v>
      </c>
      <c r="BD25" s="43">
        <v>30</v>
      </c>
      <c r="BE25" s="42" t="s">
        <v>8</v>
      </c>
      <c r="BF25" s="43">
        <v>23</v>
      </c>
      <c r="BG25" s="43">
        <v>392985</v>
      </c>
    </row>
    <row r="26" spans="1:59">
      <c r="A26" s="63" t="s">
        <v>55</v>
      </c>
      <c r="B26" s="64">
        <v>2.0857389999999998</v>
      </c>
      <c r="C26" s="65">
        <f t="shared" si="16"/>
        <v>2.6582948039215685E-3</v>
      </c>
      <c r="D26" s="66">
        <f t="shared" si="12"/>
        <v>0.3615280933333333</v>
      </c>
      <c r="E26" s="66">
        <f t="shared" si="12"/>
        <v>0.27114606999999996</v>
      </c>
      <c r="F26" s="66">
        <f t="shared" si="12"/>
        <v>0.18076404666666665</v>
      </c>
      <c r="I26" s="68">
        <f t="shared" si="13"/>
        <v>27.576171281121162</v>
      </c>
      <c r="J26" s="68">
        <f t="shared" si="13"/>
        <v>20.414179248798405</v>
      </c>
      <c r="K26" s="68">
        <f t="shared" si="13"/>
        <v>13.372152110022796</v>
      </c>
      <c r="M26" s="49">
        <f t="shared" si="17"/>
        <v>478.25170011706552</v>
      </c>
      <c r="N26" s="49">
        <f t="shared" si="14"/>
        <v>354.04174976662745</v>
      </c>
      <c r="O26" s="49">
        <f t="shared" si="15"/>
        <v>231.91234256731798</v>
      </c>
      <c r="P26" s="73"/>
      <c r="Q26" s="66">
        <f t="shared" si="18"/>
        <v>0.13269216511718965</v>
      </c>
      <c r="R26" s="66">
        <f t="shared" si="18"/>
        <v>0.15310634436598802</v>
      </c>
      <c r="U26" s="5">
        <v>30</v>
      </c>
      <c r="V26" s="5"/>
      <c r="W26" s="5">
        <v>23</v>
      </c>
      <c r="Y26" s="9">
        <f>AdjustedSCE!AZ29* (100-'SCE Calc 0,0'!$A$3)/100</f>
        <v>2127094.6900000069</v>
      </c>
      <c r="Z26" s="9">
        <f>IF(Y26-AdjustedSCE!$AY29*(100-$A$4)/10&lt;0,0,Y26-AdjustedSCE!$AY29*(100-$A$4)/10)</f>
        <v>1588760.4180000068</v>
      </c>
      <c r="AA26" s="9">
        <f>IF(Z26-AdjustedSCE!$AY29*(100-$A$4)/10&lt;0,0,Z26-AdjustedSCE!$AY29*(100-$A$4)/10)</f>
        <v>1050426.1460000067</v>
      </c>
      <c r="AB26" s="9">
        <f>IF(AA26-AdjustedSCE!$AY29*(100-$A$4)/10&lt;0,0,AA26-AdjustedSCE!$AY29*(100-$A$4)/10)</f>
        <v>512091.87400000659</v>
      </c>
      <c r="AC26" s="9">
        <f>IF(AB26-AdjustedSCE!$AY29*(100-$A$4)/10&lt;0,0,AB26-AdjustedSCE!$AY29*(100-$A$4)/10)</f>
        <v>0</v>
      </c>
      <c r="AD26" s="9">
        <f>IF(AC26-AdjustedSCE!$AY29*(100-$A$4)/10&lt;0,0,AC26-AdjustedSCE!$AY29*(100-$A$4)/10)</f>
        <v>0</v>
      </c>
      <c r="AE26" s="9">
        <f>IF(AD26-AdjustedSCE!$AY29*(100-$A$4)/10&lt;0,0,AD26-AdjustedSCE!$AY29*(100-$A$4)/10)</f>
        <v>0</v>
      </c>
      <c r="AF26" s="9">
        <f>IF(AE26-AdjustedSCE!$AY29*(100-$A$4)/10&lt;0,0,AE26-AdjustedSCE!$AY29*(100-$A$4)/10)</f>
        <v>0</v>
      </c>
      <c r="AG26" s="9">
        <f>IF(AF26-AdjustedSCE!$AY29*(100-$A$4)/10&lt;0,0,AF26-AdjustedSCE!$AY29*(100-$A$4)/10)</f>
        <v>0</v>
      </c>
      <c r="AH26" s="9">
        <f>IF(AG26-AdjustedSCE!$AY29*(100-$A$4)/10&lt;0,0,AG26-AdjustedSCE!$AY29*(100-$A$4)/10)</f>
        <v>0</v>
      </c>
      <c r="AI26" s="9">
        <f>IF(AH26-AdjustedSCE!$AY29*(100-$A$4)/10&lt;0,0,AH26-AdjustedSCE!$AY29*(100-$A$4)/10)</f>
        <v>0</v>
      </c>
      <c r="AJ26" s="9">
        <f>IF(AI26-AdjustedSCE!$AY29*(100-$A$4)/10&lt;0,0,AI26-AdjustedSCE!$AY29*(100-$A$4)/10)</f>
        <v>0</v>
      </c>
      <c r="AK26" s="9">
        <f>IF(AJ26-AdjustedSCE!$AY29*(100-$A$4)/10&lt;0,0,AJ26-AdjustedSCE!$AY29*(100-$A$4)/10)</f>
        <v>0</v>
      </c>
      <c r="AL26" s="9">
        <f>IF(AK26-AdjustedSCE!$AY29*(100-$A$4)/10&lt;0,0,AK26-AdjustedSCE!$AY29*(100-$A$4)/10)</f>
        <v>0</v>
      </c>
      <c r="AM26" s="6">
        <v>0</v>
      </c>
      <c r="AN26" s="6"/>
      <c r="AO26" s="6"/>
      <c r="AP26" s="42" t="s">
        <v>72</v>
      </c>
      <c r="AQ26" s="43">
        <v>25</v>
      </c>
      <c r="AR26" s="42" t="s">
        <v>7</v>
      </c>
      <c r="AS26" s="43">
        <v>17</v>
      </c>
      <c r="AT26" s="43">
        <v>9071196</v>
      </c>
      <c r="AU26" s="43">
        <v>7808883</v>
      </c>
      <c r="AV26" s="43">
        <v>1262313</v>
      </c>
      <c r="AW26" s="43">
        <v>64</v>
      </c>
      <c r="AX26" s="43">
        <v>1010172</v>
      </c>
      <c r="AY26" s="43">
        <v>0.77700000000000002</v>
      </c>
      <c r="AZ26" s="43">
        <v>77</v>
      </c>
      <c r="BA26" s="43">
        <v>777832</v>
      </c>
      <c r="BC26" s="42" t="s">
        <v>72</v>
      </c>
      <c r="BD26" s="43">
        <v>31</v>
      </c>
      <c r="BE26" s="42" t="s">
        <v>8</v>
      </c>
      <c r="BF26" s="43">
        <v>29</v>
      </c>
      <c r="BG26" s="43">
        <v>313270</v>
      </c>
    </row>
    <row r="27" spans="1:59">
      <c r="A27" s="63" t="s">
        <v>56</v>
      </c>
      <c r="B27" s="64">
        <v>2.1958869999999999</v>
      </c>
      <c r="C27" s="65">
        <f t="shared" si="16"/>
        <v>2.7986795098039214E-3</v>
      </c>
      <c r="D27" s="66">
        <f t="shared" si="12"/>
        <v>0.3806204133333333</v>
      </c>
      <c r="E27" s="66">
        <f t="shared" si="12"/>
        <v>0.28546530999999997</v>
      </c>
      <c r="F27" s="66">
        <f t="shared" si="12"/>
        <v>0.19031020666666665</v>
      </c>
      <c r="I27" s="68">
        <f t="shared" si="13"/>
        <v>29.104611508002222</v>
      </c>
      <c r="J27" s="68">
        <f t="shared" si="13"/>
        <v>21.540805254752854</v>
      </c>
      <c r="K27" s="68">
        <f t="shared" si="13"/>
        <v>14.110325848855723</v>
      </c>
      <c r="M27" s="49">
        <f t="shared" si="17"/>
        <v>504.75933707584858</v>
      </c>
      <c r="N27" s="49">
        <f t="shared" si="14"/>
        <v>373.58074947949507</v>
      </c>
      <c r="O27" s="49">
        <f t="shared" si="15"/>
        <v>244.71444050831485</v>
      </c>
      <c r="P27" s="73"/>
      <c r="Q27" s="66">
        <f t="shared" si="18"/>
        <v>0.14001523415589356</v>
      </c>
      <c r="R27" s="66">
        <f t="shared" si="18"/>
        <v>0.16155603941064642</v>
      </c>
      <c r="U27" s="5">
        <v>31</v>
      </c>
      <c r="V27" s="5"/>
      <c r="W27" s="5">
        <v>29</v>
      </c>
      <c r="Y27" s="9">
        <f>AdjustedSCE!AZ30* (100-'SCE Calc 0,0'!$A$3)/100</f>
        <v>1393195.6799999855</v>
      </c>
      <c r="Z27" s="9">
        <f>IF(Y27-AdjustedSCE!$AY30*(100-$A$4)/10&lt;0,0,Y27-AdjustedSCE!$AY30*(100-$A$4)/10)</f>
        <v>945666.75599998527</v>
      </c>
      <c r="AA27" s="9">
        <f>IF(Z27-AdjustedSCE!$AY30*(100-$A$4)/10&lt;0,0,Z27-AdjustedSCE!$AY30*(100-$A$4)/10)</f>
        <v>498137.83199998504</v>
      </c>
      <c r="AB27" s="9">
        <f>IF(AA27-AdjustedSCE!$AY30*(100-$A$4)/10&lt;0,0,AA27-AdjustedSCE!$AY30*(100-$A$4)/10)</f>
        <v>50608.907999984804</v>
      </c>
      <c r="AC27" s="9">
        <f>IF(AB27-AdjustedSCE!$AY30*(100-$A$4)/10&lt;0,0,AB27-AdjustedSCE!$AY30*(100-$A$4)/10)</f>
        <v>0</v>
      </c>
      <c r="AD27" s="9">
        <f>IF(AC27-AdjustedSCE!$AY30*(100-$A$4)/10&lt;0,0,AC27-AdjustedSCE!$AY30*(100-$A$4)/10)</f>
        <v>0</v>
      </c>
      <c r="AE27" s="9">
        <f>IF(AD27-AdjustedSCE!$AY30*(100-$A$4)/10&lt;0,0,AD27-AdjustedSCE!$AY30*(100-$A$4)/10)</f>
        <v>0</v>
      </c>
      <c r="AF27" s="9">
        <f>IF(AE27-AdjustedSCE!$AY30*(100-$A$4)/10&lt;0,0,AE27-AdjustedSCE!$AY30*(100-$A$4)/10)</f>
        <v>0</v>
      </c>
      <c r="AG27" s="9">
        <f>IF(AF27-AdjustedSCE!$AY30*(100-$A$4)/10&lt;0,0,AF27-AdjustedSCE!$AY30*(100-$A$4)/10)</f>
        <v>0</v>
      </c>
      <c r="AH27" s="9">
        <f>IF(AG27-AdjustedSCE!$AY30*(100-$A$4)/10&lt;0,0,AG27-AdjustedSCE!$AY30*(100-$A$4)/10)</f>
        <v>0</v>
      </c>
      <c r="AI27" s="9">
        <f>IF(AH27-AdjustedSCE!$AY30*(100-$A$4)/10&lt;0,0,AH27-AdjustedSCE!$AY30*(100-$A$4)/10)</f>
        <v>0</v>
      </c>
      <c r="AJ27" s="9">
        <f>IF(AI27-AdjustedSCE!$AY30*(100-$A$4)/10&lt;0,0,AI27-AdjustedSCE!$AY30*(100-$A$4)/10)</f>
        <v>0</v>
      </c>
      <c r="AK27" s="9">
        <f>IF(AJ27-AdjustedSCE!$AY30*(100-$A$4)/10&lt;0,0,AJ27-AdjustedSCE!$AY30*(100-$A$4)/10)</f>
        <v>0</v>
      </c>
      <c r="AL27" s="9">
        <f>IF(AK27-AdjustedSCE!$AY30*(100-$A$4)/10&lt;0,0,AK27-AdjustedSCE!$AY30*(100-$A$4)/10)</f>
        <v>0</v>
      </c>
      <c r="AM27" s="6">
        <v>0</v>
      </c>
      <c r="AN27" s="6"/>
      <c r="AO27" s="6"/>
      <c r="AP27" s="42" t="s">
        <v>72</v>
      </c>
      <c r="AQ27" s="43">
        <v>25</v>
      </c>
      <c r="AR27" s="42" t="s">
        <v>7</v>
      </c>
      <c r="AS27" s="43">
        <v>17</v>
      </c>
      <c r="AT27" s="43">
        <v>9071196</v>
      </c>
      <c r="AU27" s="43">
        <v>7808883</v>
      </c>
      <c r="AV27" s="43">
        <v>1262313</v>
      </c>
      <c r="AW27" s="43">
        <v>65</v>
      </c>
      <c r="AX27" s="43">
        <v>252141</v>
      </c>
      <c r="AY27" s="43">
        <v>0.20100000000000001</v>
      </c>
      <c r="AZ27" s="43">
        <v>78</v>
      </c>
      <c r="BA27" s="43">
        <v>196670</v>
      </c>
      <c r="BC27" s="42" t="s">
        <v>72</v>
      </c>
      <c r="BD27" s="43">
        <v>32</v>
      </c>
      <c r="BE27" s="42" t="s">
        <v>9</v>
      </c>
      <c r="BF27" s="43">
        <v>5</v>
      </c>
      <c r="BG27" s="43">
        <v>243927</v>
      </c>
    </row>
    <row r="28" spans="1:59">
      <c r="A28" s="63" t="s">
        <v>57</v>
      </c>
      <c r="B28" s="64">
        <v>2.2942999999999998</v>
      </c>
      <c r="C28" s="65">
        <f t="shared" si="16"/>
        <v>2.9241078431372549E-3</v>
      </c>
      <c r="D28" s="66">
        <f t="shared" si="12"/>
        <v>0.39767866666666668</v>
      </c>
      <c r="E28" s="66">
        <f t="shared" si="12"/>
        <v>0.298259</v>
      </c>
      <c r="F28" s="66">
        <f t="shared" si="12"/>
        <v>0.19883933333333334</v>
      </c>
      <c r="I28" s="68">
        <f t="shared" si="13"/>
        <v>30.47483498701763</v>
      </c>
      <c r="J28" s="68">
        <f t="shared" si="13"/>
        <v>22.54995578689244</v>
      </c>
      <c r="K28" s="68">
        <f t="shared" si="13"/>
        <v>14.770970621057302</v>
      </c>
      <c r="M28" s="49">
        <f t="shared" si="17"/>
        <v>528.52303152418085</v>
      </c>
      <c r="N28" s="49">
        <f t="shared" si="14"/>
        <v>391.08237988168975</v>
      </c>
      <c r="O28" s="49">
        <f t="shared" si="15"/>
        <v>256.17195874962204</v>
      </c>
      <c r="P28" s="73"/>
      <c r="Q28" s="66">
        <f t="shared" si="18"/>
        <v>0.14657471261480087</v>
      </c>
      <c r="R28" s="66">
        <f t="shared" si="18"/>
        <v>0.1691246684016933</v>
      </c>
      <c r="U28" s="5">
        <v>32</v>
      </c>
      <c r="V28" s="5" t="s">
        <v>9</v>
      </c>
      <c r="W28" s="5">
        <v>5</v>
      </c>
      <c r="Y28" s="9">
        <f>AdjustedSCE!AZ31* (100-'SCE Calc 0,0'!$A$3)/100</f>
        <v>925918.74999999395</v>
      </c>
      <c r="Z28" s="9">
        <f>IF(Y28-AdjustedSCE!$AY31*(100-$A$4)/10&lt;0,0,Y28-AdjustedSCE!$AY31*(100-$A$4)/10)</f>
        <v>556332.74999999371</v>
      </c>
      <c r="AA28" s="9">
        <f>IF(Z28-AdjustedSCE!$AY31*(100-$A$4)/10&lt;0,0,Z28-AdjustedSCE!$AY31*(100-$A$4)/10)</f>
        <v>186746.74999999354</v>
      </c>
      <c r="AB28" s="9">
        <f>IF(AA28-AdjustedSCE!$AY31*(100-$A$4)/10&lt;0,0,AA28-AdjustedSCE!$AY31*(100-$A$4)/10)</f>
        <v>0</v>
      </c>
      <c r="AC28" s="9">
        <f>IF(AB28-AdjustedSCE!$AY31*(100-$A$4)/10&lt;0,0,AB28-AdjustedSCE!$AY31*(100-$A$4)/10)</f>
        <v>0</v>
      </c>
      <c r="AD28" s="9">
        <f>IF(AC28-AdjustedSCE!$AY31*(100-$A$4)/10&lt;0,0,AC28-AdjustedSCE!$AY31*(100-$A$4)/10)</f>
        <v>0</v>
      </c>
      <c r="AE28" s="9">
        <f>IF(AD28-AdjustedSCE!$AY31*(100-$A$4)/10&lt;0,0,AD28-AdjustedSCE!$AY31*(100-$A$4)/10)</f>
        <v>0</v>
      </c>
      <c r="AF28" s="9">
        <f>IF(AE28-AdjustedSCE!$AY31*(100-$A$4)/10&lt;0,0,AE28-AdjustedSCE!$AY31*(100-$A$4)/10)</f>
        <v>0</v>
      </c>
      <c r="AG28" s="9">
        <f>IF(AF28-AdjustedSCE!$AY31*(100-$A$4)/10&lt;0,0,AF28-AdjustedSCE!$AY31*(100-$A$4)/10)</f>
        <v>0</v>
      </c>
      <c r="AH28" s="9">
        <f>IF(AG28-AdjustedSCE!$AY31*(100-$A$4)/10&lt;0,0,AG28-AdjustedSCE!$AY31*(100-$A$4)/10)</f>
        <v>0</v>
      </c>
      <c r="AI28" s="9">
        <f>IF(AH28-AdjustedSCE!$AY31*(100-$A$4)/10&lt;0,0,AH28-AdjustedSCE!$AY31*(100-$A$4)/10)</f>
        <v>0</v>
      </c>
      <c r="AJ28" s="9">
        <f>IF(AI28-AdjustedSCE!$AY31*(100-$A$4)/10&lt;0,0,AI28-AdjustedSCE!$AY31*(100-$A$4)/10)</f>
        <v>0</v>
      </c>
      <c r="AK28" s="9">
        <f>IF(AJ28-AdjustedSCE!$AY31*(100-$A$4)/10&lt;0,0,AJ28-AdjustedSCE!$AY31*(100-$A$4)/10)</f>
        <v>0</v>
      </c>
      <c r="AL28" s="9">
        <f>IF(AK28-AdjustedSCE!$AY31*(100-$A$4)/10&lt;0,0,AK28-AdjustedSCE!$AY31*(100-$A$4)/10)</f>
        <v>0</v>
      </c>
      <c r="AM28" s="6">
        <v>0</v>
      </c>
      <c r="AN28" s="6"/>
      <c r="AO28" s="6"/>
      <c r="AP28" s="42" t="s">
        <v>72</v>
      </c>
      <c r="AQ28" s="43">
        <v>26</v>
      </c>
      <c r="AR28" s="42" t="s">
        <v>7</v>
      </c>
      <c r="AS28" s="43">
        <v>24</v>
      </c>
      <c r="AT28" s="43">
        <v>7314783</v>
      </c>
      <c r="AU28" s="43">
        <v>6240594</v>
      </c>
      <c r="AV28" s="43">
        <v>1074189</v>
      </c>
      <c r="AW28" s="43">
        <v>65</v>
      </c>
      <c r="AX28" s="43">
        <v>507027</v>
      </c>
      <c r="AY28" s="43">
        <v>0.40500000000000003</v>
      </c>
      <c r="AZ28" s="43">
        <v>78</v>
      </c>
      <c r="BA28" s="43">
        <v>395481</v>
      </c>
      <c r="BC28" s="42" t="s">
        <v>72</v>
      </c>
      <c r="BD28" s="43">
        <v>33</v>
      </c>
      <c r="BE28" s="42" t="s">
        <v>9</v>
      </c>
      <c r="BF28" s="43">
        <v>12</v>
      </c>
      <c r="BG28" s="43">
        <v>184406</v>
      </c>
    </row>
    <row r="29" spans="1:59">
      <c r="A29" s="63" t="s">
        <v>58</v>
      </c>
      <c r="B29" s="64">
        <v>2.3928029999999998</v>
      </c>
      <c r="C29" s="65">
        <f t="shared" si="16"/>
        <v>3.0496508823529408E-3</v>
      </c>
      <c r="D29" s="66">
        <f t="shared" si="12"/>
        <v>0.41475252000000001</v>
      </c>
      <c r="E29" s="66">
        <f t="shared" si="12"/>
        <v>0.31106438999999997</v>
      </c>
      <c r="F29" s="66">
        <f t="shared" si="12"/>
        <v>0.20737626000000001</v>
      </c>
      <c r="I29" s="68">
        <f t="shared" si="13"/>
        <v>31.850692980619783</v>
      </c>
      <c r="J29" s="68">
        <f t="shared" si="13"/>
        <v>23.562448380335184</v>
      </c>
      <c r="K29" s="68">
        <f t="shared" si="13"/>
        <v>15.433274958285836</v>
      </c>
      <c r="M29" s="49">
        <f t="shared" si="17"/>
        <v>552.38444498335684</v>
      </c>
      <c r="N29" s="49">
        <f t="shared" si="14"/>
        <v>408.64197143026104</v>
      </c>
      <c r="O29" s="49">
        <f t="shared" si="15"/>
        <v>267.65825871655397</v>
      </c>
      <c r="P29" s="73"/>
      <c r="Q29" s="66">
        <f t="shared" si="18"/>
        <v>0.15315591447217869</v>
      </c>
      <c r="R29" s="66">
        <f t="shared" si="18"/>
        <v>0.17671836285251388</v>
      </c>
      <c r="U29" s="5">
        <v>33</v>
      </c>
      <c r="V29" s="5"/>
      <c r="W29" s="5">
        <v>12</v>
      </c>
      <c r="Y29" s="9">
        <f>AdjustedSCE!AZ32* (100-'SCE Calc 0,0'!$A$3)/100</f>
        <v>745970.31999999215</v>
      </c>
      <c r="Z29" s="9">
        <f>IF(Y29-AdjustedSCE!$AY32*(100-$A$4)/10&lt;0,0,Y29-AdjustedSCE!$AY32*(100-$A$4)/10)</f>
        <v>443665.28399999219</v>
      </c>
      <c r="AA29" s="9">
        <f>IF(Z29-AdjustedSCE!$AY32*(100-$A$4)/10&lt;0,0,Z29-AdjustedSCE!$AY32*(100-$A$4)/10)</f>
        <v>141360.24799999222</v>
      </c>
      <c r="AB29" s="9">
        <f>IF(AA29-AdjustedSCE!$AY32*(100-$A$4)/10&lt;0,0,AA29-AdjustedSCE!$AY32*(100-$A$4)/10)</f>
        <v>0</v>
      </c>
      <c r="AC29" s="9">
        <f>IF(AB29-AdjustedSCE!$AY32*(100-$A$4)/10&lt;0,0,AB29-AdjustedSCE!$AY32*(100-$A$4)/10)</f>
        <v>0</v>
      </c>
      <c r="AD29" s="9">
        <f>IF(AC29-AdjustedSCE!$AY32*(100-$A$4)/10&lt;0,0,AC29-AdjustedSCE!$AY32*(100-$A$4)/10)</f>
        <v>0</v>
      </c>
      <c r="AE29" s="9">
        <f>IF(AD29-AdjustedSCE!$AY32*(100-$A$4)/10&lt;0,0,AD29-AdjustedSCE!$AY32*(100-$A$4)/10)</f>
        <v>0</v>
      </c>
      <c r="AF29" s="9">
        <f>IF(AE29-AdjustedSCE!$AY32*(100-$A$4)/10&lt;0,0,AE29-AdjustedSCE!$AY32*(100-$A$4)/10)</f>
        <v>0</v>
      </c>
      <c r="AG29" s="9">
        <f>IF(AF29-AdjustedSCE!$AY32*(100-$A$4)/10&lt;0,0,AF29-AdjustedSCE!$AY32*(100-$A$4)/10)</f>
        <v>0</v>
      </c>
      <c r="AH29" s="9">
        <f>IF(AG29-AdjustedSCE!$AY32*(100-$A$4)/10&lt;0,0,AG29-AdjustedSCE!$AY32*(100-$A$4)/10)</f>
        <v>0</v>
      </c>
      <c r="AI29" s="9">
        <f>IF(AH29-AdjustedSCE!$AY32*(100-$A$4)/10&lt;0,0,AH29-AdjustedSCE!$AY32*(100-$A$4)/10)</f>
        <v>0</v>
      </c>
      <c r="AJ29" s="9">
        <f>IF(AI29-AdjustedSCE!$AY32*(100-$A$4)/10&lt;0,0,AI29-AdjustedSCE!$AY32*(100-$A$4)/10)</f>
        <v>0</v>
      </c>
      <c r="AK29" s="9">
        <f>IF(AJ29-AdjustedSCE!$AY32*(100-$A$4)/10&lt;0,0,AJ29-AdjustedSCE!$AY32*(100-$A$4)/10)</f>
        <v>0</v>
      </c>
      <c r="AL29" s="9">
        <f>IF(AK29-AdjustedSCE!$AY32*(100-$A$4)/10&lt;0,0,AK29-AdjustedSCE!$AY32*(100-$A$4)/10)</f>
        <v>0</v>
      </c>
      <c r="AM29" s="6">
        <v>0</v>
      </c>
      <c r="AN29" s="6"/>
      <c r="AO29" s="6"/>
      <c r="AP29" s="42" t="s">
        <v>72</v>
      </c>
      <c r="AQ29" s="43">
        <v>26</v>
      </c>
      <c r="AR29" s="42" t="s">
        <v>7</v>
      </c>
      <c r="AS29" s="43">
        <v>24</v>
      </c>
      <c r="AT29" s="43">
        <v>7314783</v>
      </c>
      <c r="AU29" s="43">
        <v>6240594</v>
      </c>
      <c r="AV29" s="43">
        <v>1074189</v>
      </c>
      <c r="AW29" s="43">
        <v>66</v>
      </c>
      <c r="AX29" s="43">
        <v>567162</v>
      </c>
      <c r="AY29" s="43">
        <v>0.313</v>
      </c>
      <c r="AZ29" s="43">
        <v>79</v>
      </c>
      <c r="BA29" s="43">
        <v>448058</v>
      </c>
      <c r="BC29" s="42" t="s">
        <v>72</v>
      </c>
      <c r="BD29" s="43">
        <v>34</v>
      </c>
      <c r="BE29" s="42" t="s">
        <v>9</v>
      </c>
      <c r="BF29" s="43">
        <v>19</v>
      </c>
      <c r="BG29" s="43">
        <v>136352</v>
      </c>
    </row>
    <row r="30" spans="1:59">
      <c r="A30" s="63" t="s">
        <v>59</v>
      </c>
      <c r="B30" s="64">
        <v>5.2996720000000002</v>
      </c>
      <c r="C30" s="65">
        <f t="shared" si="16"/>
        <v>6.7544839215686282E-3</v>
      </c>
      <c r="D30" s="66">
        <f t="shared" si="12"/>
        <v>0.91860981333333358</v>
      </c>
      <c r="E30" s="66">
        <f t="shared" si="12"/>
        <v>0.68895735999999996</v>
      </c>
      <c r="F30" s="66">
        <f t="shared" si="12"/>
        <v>0.45930490666666679</v>
      </c>
      <c r="I30" s="68">
        <f t="shared" si="13"/>
        <v>74.494050193210171</v>
      </c>
      <c r="J30" s="68">
        <f t="shared" si="13"/>
        <v>54.559054181930264</v>
      </c>
      <c r="K30" s="68">
        <f t="shared" si="13"/>
        <v>35.461590413273655</v>
      </c>
      <c r="M30" s="49">
        <f t="shared" si="17"/>
        <v>1291.9453462308309</v>
      </c>
      <c r="N30" s="49">
        <f t="shared" si="14"/>
        <v>946.21403940693767</v>
      </c>
      <c r="O30" s="49">
        <f t="shared" si="15"/>
        <v>615.00799843137736</v>
      </c>
      <c r="P30" s="73"/>
      <c r="Q30" s="66">
        <f t="shared" si="18"/>
        <v>0.35463385218254673</v>
      </c>
      <c r="R30" s="66">
        <f t="shared" si="18"/>
        <v>0.40919290636447697</v>
      </c>
      <c r="U30" s="5">
        <v>34</v>
      </c>
      <c r="V30" s="5"/>
      <c r="W30" s="5">
        <v>19</v>
      </c>
      <c r="Y30" s="9">
        <f>AdjustedSCE!AZ33* (100-'SCE Calc 0,0'!$A$3)/100</f>
        <v>874056.80999999633</v>
      </c>
      <c r="Z30" s="9">
        <f>IF(Y30-AdjustedSCE!$AY33*(100-$A$4)/10&lt;0,0,Y30-AdjustedSCE!$AY33*(100-$A$4)/10)</f>
        <v>630571.24199999601</v>
      </c>
      <c r="AA30" s="9">
        <f>IF(Z30-AdjustedSCE!$AY33*(100-$A$4)/10&lt;0,0,Z30-AdjustedSCE!$AY33*(100-$A$4)/10)</f>
        <v>387085.67399999569</v>
      </c>
      <c r="AB30" s="9">
        <f>IF(AA30-AdjustedSCE!$AY33*(100-$A$4)/10&lt;0,0,AA30-AdjustedSCE!$AY33*(100-$A$4)/10)</f>
        <v>143600.1059999954</v>
      </c>
      <c r="AC30" s="9">
        <f>IF(AB30-AdjustedSCE!$AY33*(100-$A$4)/10&lt;0,0,AB30-AdjustedSCE!$AY33*(100-$A$4)/10)</f>
        <v>0</v>
      </c>
      <c r="AD30" s="9">
        <f>IF(AC30-AdjustedSCE!$AY33*(100-$A$4)/10&lt;0,0,AC30-AdjustedSCE!$AY33*(100-$A$4)/10)</f>
        <v>0</v>
      </c>
      <c r="AE30" s="9">
        <f>IF(AD30-AdjustedSCE!$AY33*(100-$A$4)/10&lt;0,0,AD30-AdjustedSCE!$AY33*(100-$A$4)/10)</f>
        <v>0</v>
      </c>
      <c r="AF30" s="9">
        <f>IF(AE30-AdjustedSCE!$AY33*(100-$A$4)/10&lt;0,0,AE30-AdjustedSCE!$AY33*(100-$A$4)/10)</f>
        <v>0</v>
      </c>
      <c r="AG30" s="9">
        <f>IF(AF30-AdjustedSCE!$AY33*(100-$A$4)/10&lt;0,0,AF30-AdjustedSCE!$AY33*(100-$A$4)/10)</f>
        <v>0</v>
      </c>
      <c r="AH30" s="9">
        <f>IF(AG30-AdjustedSCE!$AY33*(100-$A$4)/10&lt;0,0,AG30-AdjustedSCE!$AY33*(100-$A$4)/10)</f>
        <v>0</v>
      </c>
      <c r="AI30" s="9">
        <f>IF(AH30-AdjustedSCE!$AY33*(100-$A$4)/10&lt;0,0,AH30-AdjustedSCE!$AY33*(100-$A$4)/10)</f>
        <v>0</v>
      </c>
      <c r="AJ30" s="9">
        <f>IF(AI30-AdjustedSCE!$AY33*(100-$A$4)/10&lt;0,0,AI30-AdjustedSCE!$AY33*(100-$A$4)/10)</f>
        <v>0</v>
      </c>
      <c r="AK30" s="9">
        <f>IF(AJ30-AdjustedSCE!$AY33*(100-$A$4)/10&lt;0,0,AJ30-AdjustedSCE!$AY33*(100-$A$4)/10)</f>
        <v>0</v>
      </c>
      <c r="AL30" s="9">
        <f>IF(AK30-AdjustedSCE!$AY33*(100-$A$4)/10&lt;0,0,AK30-AdjustedSCE!$AY33*(100-$A$4)/10)</f>
        <v>0</v>
      </c>
      <c r="AM30" s="6">
        <v>0</v>
      </c>
      <c r="AN30" s="6"/>
      <c r="AO30" s="6"/>
      <c r="AP30" s="42" t="s">
        <v>72</v>
      </c>
      <c r="AQ30" s="43">
        <v>27</v>
      </c>
      <c r="AR30" s="42" t="s">
        <v>8</v>
      </c>
      <c r="AS30" s="43">
        <v>1</v>
      </c>
      <c r="AT30" s="43">
        <v>5721460</v>
      </c>
      <c r="AU30" s="43">
        <v>4811531</v>
      </c>
      <c r="AV30" s="43">
        <v>909929</v>
      </c>
      <c r="AW30" s="43">
        <v>66</v>
      </c>
      <c r="AX30" s="43">
        <v>722961</v>
      </c>
      <c r="AY30" s="43">
        <v>0.4</v>
      </c>
      <c r="AZ30" s="43">
        <v>78</v>
      </c>
      <c r="BA30" s="43">
        <v>563910</v>
      </c>
      <c r="BC30" s="42" t="s">
        <v>72</v>
      </c>
      <c r="BD30" s="43">
        <v>35</v>
      </c>
      <c r="BE30" s="42" t="s">
        <v>9</v>
      </c>
      <c r="BF30" s="43">
        <v>26</v>
      </c>
      <c r="BG30" s="43">
        <v>97373</v>
      </c>
    </row>
    <row r="31" spans="1:59">
      <c r="E31" s="7"/>
      <c r="J31" s="78"/>
      <c r="N31" s="79"/>
      <c r="U31" s="5">
        <v>35</v>
      </c>
      <c r="V31" s="5"/>
      <c r="W31" s="5">
        <v>26</v>
      </c>
      <c r="Y31" s="9">
        <f>AdjustedSCE!AZ34* (100-'SCE Calc 0,0'!$A$3)/100</f>
        <v>1330884.639999988</v>
      </c>
      <c r="Z31" s="9">
        <f>IF(Y31-AdjustedSCE!$AY34*(100-$A$4)/10&lt;0,0,Y31-AdjustedSCE!$AY34*(100-$A$4)/10)</f>
        <v>1139957.5079999873</v>
      </c>
      <c r="AA31" s="9">
        <f>IF(Z31-AdjustedSCE!$AY34*(100-$A$4)/10&lt;0,0,Z31-AdjustedSCE!$AY34*(100-$A$4)/10)</f>
        <v>949030.37599998678</v>
      </c>
      <c r="AB31" s="9">
        <f>IF(AA31-AdjustedSCE!$AY34*(100-$A$4)/10&lt;0,0,AA31-AdjustedSCE!$AY34*(100-$A$4)/10)</f>
        <v>758103.24399998621</v>
      </c>
      <c r="AC31" s="9">
        <f>IF(AB31-AdjustedSCE!$AY34*(100-$A$4)/10&lt;0,0,AB31-AdjustedSCE!$AY34*(100-$A$4)/10)</f>
        <v>567176.11199998565</v>
      </c>
      <c r="AD31" s="9">
        <f>IF(AC31-AdjustedSCE!$AY34*(100-$A$4)/10&lt;0,0,AC31-AdjustedSCE!$AY34*(100-$A$4)/10)</f>
        <v>376248.97999998508</v>
      </c>
      <c r="AE31" s="9">
        <f>IF(AD31-AdjustedSCE!$AY34*(100-$A$4)/10&lt;0,0,AD31-AdjustedSCE!$AY34*(100-$A$4)/10)</f>
        <v>185321.84799998451</v>
      </c>
      <c r="AF31" s="9">
        <f>IF(AE31-AdjustedSCE!$AY34*(100-$A$4)/10&lt;0,0,AE31-AdjustedSCE!$AY34*(100-$A$4)/10)</f>
        <v>0</v>
      </c>
      <c r="AG31" s="9">
        <f>IF(AF31-AdjustedSCE!$AY34*(100-$A$4)/10&lt;0,0,AF31-AdjustedSCE!$AY34*(100-$A$4)/10)</f>
        <v>0</v>
      </c>
      <c r="AH31" s="9">
        <f>IF(AG31-AdjustedSCE!$AY34*(100-$A$4)/10&lt;0,0,AG31-AdjustedSCE!$AY34*(100-$A$4)/10)</f>
        <v>0</v>
      </c>
      <c r="AI31" s="9">
        <f>IF(AH31-AdjustedSCE!$AY34*(100-$A$4)/10&lt;0,0,AH31-AdjustedSCE!$AY34*(100-$A$4)/10)</f>
        <v>0</v>
      </c>
      <c r="AJ31" s="9">
        <f>IF(AI31-AdjustedSCE!$AY34*(100-$A$4)/10&lt;0,0,AI31-AdjustedSCE!$AY34*(100-$A$4)/10)</f>
        <v>0</v>
      </c>
      <c r="AK31" s="9">
        <f>IF(AJ31-AdjustedSCE!$AY34*(100-$A$4)/10&lt;0,0,AJ31-AdjustedSCE!$AY34*(100-$A$4)/10)</f>
        <v>0</v>
      </c>
      <c r="AL31" s="9">
        <f>IF(AK31-AdjustedSCE!$AY34*(100-$A$4)/10&lt;0,0,AK31-AdjustedSCE!$AY34*(100-$A$4)/10)</f>
        <v>0</v>
      </c>
      <c r="AM31" s="6">
        <v>0</v>
      </c>
      <c r="AN31" s="6"/>
      <c r="AO31" s="6"/>
      <c r="AP31" s="42" t="s">
        <v>72</v>
      </c>
      <c r="AQ31" s="43">
        <v>27</v>
      </c>
      <c r="AR31" s="42" t="s">
        <v>8</v>
      </c>
      <c r="AS31" s="43">
        <v>1</v>
      </c>
      <c r="AT31" s="43">
        <v>5721460</v>
      </c>
      <c r="AU31" s="43">
        <v>4811531</v>
      </c>
      <c r="AV31" s="43">
        <v>909929</v>
      </c>
      <c r="AW31" s="43">
        <v>67</v>
      </c>
      <c r="AX31" s="43">
        <v>186968</v>
      </c>
      <c r="AY31" s="43">
        <v>0.108</v>
      </c>
      <c r="AZ31" s="43">
        <v>79</v>
      </c>
      <c r="BA31" s="43">
        <v>147705</v>
      </c>
      <c r="BC31" s="42" t="s">
        <v>72</v>
      </c>
      <c r="BD31" s="43">
        <v>36</v>
      </c>
      <c r="BE31" s="42" t="s">
        <v>10</v>
      </c>
      <c r="BF31" s="43">
        <v>2</v>
      </c>
      <c r="BG31" s="43">
        <v>66119</v>
      </c>
    </row>
    <row r="32" spans="1:59">
      <c r="A32" s="38" t="s">
        <v>86</v>
      </c>
      <c r="B32" s="39"/>
      <c r="C32" s="40"/>
      <c r="D32" s="7" t="str">
        <f>"275 * POWER(2.718,(ERF+2)/5.35) - 400"</f>
        <v>275 * POWER(2.718,(ERF+2)/5.35) - 400</v>
      </c>
      <c r="U32" s="5">
        <v>36</v>
      </c>
      <c r="V32" s="5" t="s">
        <v>10</v>
      </c>
      <c r="W32" s="5">
        <v>2</v>
      </c>
      <c r="Y32" s="9">
        <f>AdjustedSCE!AZ35* (100-'SCE Calc 0,0'!$A$3)/100</f>
        <v>2137160.2300000004</v>
      </c>
      <c r="Z32" s="9">
        <f>IF(Y32-AdjustedSCE!$AY35*(100-$A$4)/10&lt;0,0,Y32-AdjustedSCE!$AY35*(100-$A$4)/10)</f>
        <v>1994730.966</v>
      </c>
      <c r="AA32" s="9">
        <f>IF(Z32-AdjustedSCE!$AY35*(100-$A$4)/10&lt;0,0,Z32-AdjustedSCE!$AY35*(100-$A$4)/10)</f>
        <v>1852301.7019999996</v>
      </c>
      <c r="AB32" s="9">
        <f>IF(AA32-AdjustedSCE!$AY35*(100-$A$4)/10&lt;0,0,AA32-AdjustedSCE!$AY35*(100-$A$4)/10)</f>
        <v>1709872.4379999992</v>
      </c>
      <c r="AC32" s="9">
        <f>IF(AB32-AdjustedSCE!$AY35*(100-$A$4)/10&lt;0,0,AB32-AdjustedSCE!$AY35*(100-$A$4)/10)</f>
        <v>1567443.1739999987</v>
      </c>
      <c r="AD32" s="9">
        <f>IF(AC32-AdjustedSCE!$AY35*(100-$A$4)/10&lt;0,0,AC32-AdjustedSCE!$AY35*(100-$A$4)/10)</f>
        <v>1425013.9099999983</v>
      </c>
      <c r="AE32" s="9">
        <f>IF(AD32-AdjustedSCE!$AY35*(100-$A$4)/10&lt;0,0,AD32-AdjustedSCE!$AY35*(100-$A$4)/10)</f>
        <v>1282584.6459999979</v>
      </c>
      <c r="AF32" s="9">
        <f>IF(AE32-AdjustedSCE!$AY35*(100-$A$4)/10&lt;0,0,AE32-AdjustedSCE!$AY35*(100-$A$4)/10)</f>
        <v>1140155.3819999974</v>
      </c>
      <c r="AG32" s="9">
        <f>IF(AF32-AdjustedSCE!$AY35*(100-$A$4)/10&lt;0,0,AF32-AdjustedSCE!$AY35*(100-$A$4)/10)</f>
        <v>997726.11799999699</v>
      </c>
      <c r="AH32" s="9">
        <f>IF(AG32-AdjustedSCE!$AY35*(100-$A$4)/10&lt;0,0,AG32-AdjustedSCE!$AY35*(100-$A$4)/10)</f>
        <v>855296.85399999656</v>
      </c>
      <c r="AI32" s="9">
        <f>IF(AH32-AdjustedSCE!$AY35*(100-$A$4)/10&lt;0,0,AH32-AdjustedSCE!$AY35*(100-$A$4)/10)</f>
        <v>712867.58999999613</v>
      </c>
      <c r="AJ32" s="9">
        <f>IF(AI32-AdjustedSCE!$AY35*(100-$A$4)/10&lt;0,0,AI32-AdjustedSCE!$AY35*(100-$A$4)/10)</f>
        <v>570438.32599999569</v>
      </c>
      <c r="AK32" s="9">
        <f>IF(AJ32-AdjustedSCE!$AY35*(100-$A$4)/10&lt;0,0,AJ32-AdjustedSCE!$AY35*(100-$A$4)/10)</f>
        <v>428009.06199999526</v>
      </c>
      <c r="AL32" s="9">
        <f>IF(AK32-AdjustedSCE!$AY35*(100-$A$4)/10&lt;0,0,AK32-AdjustedSCE!$AY35*(100-$A$4)/10)</f>
        <v>285579.79799999483</v>
      </c>
      <c r="AM32" s="6">
        <v>0</v>
      </c>
      <c r="AN32" s="6"/>
      <c r="AO32" s="6"/>
      <c r="AP32" s="42" t="s">
        <v>72</v>
      </c>
      <c r="AQ32" s="43">
        <v>28</v>
      </c>
      <c r="AR32" s="42" t="s">
        <v>8</v>
      </c>
      <c r="AS32" s="43">
        <v>8</v>
      </c>
      <c r="AT32" s="43">
        <v>4311933</v>
      </c>
      <c r="AU32" s="43">
        <v>3544599</v>
      </c>
      <c r="AV32" s="43">
        <v>767334</v>
      </c>
      <c r="AW32" s="43">
        <v>67</v>
      </c>
      <c r="AX32" s="43">
        <v>767334</v>
      </c>
      <c r="AY32" s="43">
        <v>0.441</v>
      </c>
      <c r="AZ32" s="43">
        <v>77</v>
      </c>
      <c r="BA32" s="43">
        <v>590847</v>
      </c>
      <c r="BC32" s="42" t="s">
        <v>72</v>
      </c>
      <c r="BD32" s="43">
        <v>37</v>
      </c>
      <c r="BE32" s="42" t="s">
        <v>10</v>
      </c>
      <c r="BF32" s="43">
        <v>9</v>
      </c>
      <c r="BG32" s="43">
        <v>41190</v>
      </c>
    </row>
    <row r="33" spans="1:59">
      <c r="O33" s="37"/>
      <c r="P33" s="74"/>
      <c r="Q33" s="74"/>
      <c r="R33" s="74"/>
      <c r="U33" s="5">
        <v>37</v>
      </c>
      <c r="V33" s="5"/>
      <c r="W33" s="5">
        <v>9</v>
      </c>
      <c r="Y33" s="9">
        <f>AdjustedSCE!AZ36* (100-'SCE Calc 0,0'!$A$3)/100</f>
        <v>3313590.0000000056</v>
      </c>
      <c r="Z33" s="9">
        <f>IF(Y33-AdjustedSCE!$AY36*(100-$A$4)/10&lt;0,0,Y33-AdjustedSCE!$AY36*(100-$A$4)/10)</f>
        <v>3217798.5000000056</v>
      </c>
      <c r="AA33" s="9">
        <f>IF(Z33-AdjustedSCE!$AY36*(100-$A$4)/10&lt;0,0,Z33-AdjustedSCE!$AY36*(100-$A$4)/10)</f>
        <v>3122007.0000000056</v>
      </c>
      <c r="AB33" s="9">
        <f>IF(AA33-AdjustedSCE!$AY36*(100-$A$4)/10&lt;0,0,AA33-AdjustedSCE!$AY36*(100-$A$4)/10)</f>
        <v>3026215.5000000056</v>
      </c>
      <c r="AC33" s="9">
        <f>IF(AB33-AdjustedSCE!$AY36*(100-$A$4)/10&lt;0,0,AB33-AdjustedSCE!$AY36*(100-$A$4)/10)</f>
        <v>2930424.0000000056</v>
      </c>
      <c r="AD33" s="9">
        <f>IF(AC33-AdjustedSCE!$AY36*(100-$A$4)/10&lt;0,0,AC33-AdjustedSCE!$AY36*(100-$A$4)/10)</f>
        <v>2834632.5000000056</v>
      </c>
      <c r="AE33" s="9">
        <f>IF(AD33-AdjustedSCE!$AY36*(100-$A$4)/10&lt;0,0,AD33-AdjustedSCE!$AY36*(100-$A$4)/10)</f>
        <v>2738841.0000000056</v>
      </c>
      <c r="AF33" s="9">
        <f>IF(AE33-AdjustedSCE!$AY36*(100-$A$4)/10&lt;0,0,AE33-AdjustedSCE!$AY36*(100-$A$4)/10)</f>
        <v>2643049.5000000056</v>
      </c>
      <c r="AG33" s="9">
        <f>IF(AF33-AdjustedSCE!$AY36*(100-$A$4)/10&lt;0,0,AF33-AdjustedSCE!$AY36*(100-$A$4)/10)</f>
        <v>2547258.0000000056</v>
      </c>
      <c r="AH33" s="9">
        <f>IF(AG33-AdjustedSCE!$AY36*(100-$A$4)/10&lt;0,0,AG33-AdjustedSCE!$AY36*(100-$A$4)/10)</f>
        <v>2451466.5000000056</v>
      </c>
      <c r="AI33" s="9">
        <f>IF(AH33-AdjustedSCE!$AY36*(100-$A$4)/10&lt;0,0,AH33-AdjustedSCE!$AY36*(100-$A$4)/10)</f>
        <v>2355675.0000000056</v>
      </c>
      <c r="AJ33" s="9">
        <f>IF(AI33-AdjustedSCE!$AY36*(100-$A$4)/10&lt;0,0,AI33-AdjustedSCE!$AY36*(100-$A$4)/10)</f>
        <v>2259883.5000000056</v>
      </c>
      <c r="AK33" s="9">
        <f>IF(AJ33-AdjustedSCE!$AY36*(100-$A$4)/10&lt;0,0,AJ33-AdjustedSCE!$AY36*(100-$A$4)/10)</f>
        <v>2164092.0000000056</v>
      </c>
      <c r="AL33" s="9">
        <f>IF(AK33-AdjustedSCE!$AY36*(100-$A$4)/10&lt;0,0,AK33-AdjustedSCE!$AY36*(100-$A$4)/10)</f>
        <v>2068300.5000000058</v>
      </c>
      <c r="AM33" s="6">
        <v>0</v>
      </c>
      <c r="AN33" s="6"/>
      <c r="AO33" s="6"/>
      <c r="AP33" s="42" t="s">
        <v>72</v>
      </c>
      <c r="AQ33" s="43">
        <v>29</v>
      </c>
      <c r="AR33" s="42" t="s">
        <v>8</v>
      </c>
      <c r="AS33" s="43">
        <v>15</v>
      </c>
      <c r="AT33" s="43">
        <v>3106909</v>
      </c>
      <c r="AU33" s="43">
        <v>2462707</v>
      </c>
      <c r="AV33" s="43">
        <v>644202</v>
      </c>
      <c r="AW33" s="43">
        <v>68</v>
      </c>
      <c r="AX33" s="43">
        <v>644202</v>
      </c>
      <c r="AY33" s="43">
        <v>0.38700000000000001</v>
      </c>
      <c r="AZ33" s="43">
        <v>76</v>
      </c>
      <c r="BA33" s="43">
        <v>489594</v>
      </c>
      <c r="BC33" s="42" t="s">
        <v>72</v>
      </c>
      <c r="BD33" s="43">
        <v>38</v>
      </c>
      <c r="BE33" s="42" t="s">
        <v>10</v>
      </c>
      <c r="BF33" s="43">
        <v>16</v>
      </c>
      <c r="BG33" s="43">
        <v>19037</v>
      </c>
    </row>
    <row r="34" spans="1:59">
      <c r="O34" s="37"/>
      <c r="P34" s="74"/>
      <c r="Q34" s="74"/>
      <c r="R34" s="74"/>
      <c r="U34" s="5">
        <v>38</v>
      </c>
      <c r="V34" s="5"/>
      <c r="W34" s="5">
        <v>16</v>
      </c>
      <c r="Y34" s="9">
        <f>AdjustedSCE!AZ37* (100-'SCE Calc 0,0'!$A$3)/100</f>
        <v>4880880.37</v>
      </c>
      <c r="Z34" s="9">
        <f>IF(Y34-AdjustedSCE!$AY37*(100-$A$4)/10&lt;0,0,Y34-AdjustedSCE!$AY37*(100-$A$4)/10)</f>
        <v>4832066.9939999999</v>
      </c>
      <c r="AA34" s="9">
        <f>IF(Z34-AdjustedSCE!$AY37*(100-$A$4)/10&lt;0,0,Z34-AdjustedSCE!$AY37*(100-$A$4)/10)</f>
        <v>4783253.6179999998</v>
      </c>
      <c r="AB34" s="9">
        <f>IF(AA34-AdjustedSCE!$AY37*(100-$A$4)/10&lt;0,0,AA34-AdjustedSCE!$AY37*(100-$A$4)/10)</f>
        <v>4734440.2419999996</v>
      </c>
      <c r="AC34" s="9">
        <f>IF(AB34-AdjustedSCE!$AY37*(100-$A$4)/10&lt;0,0,AB34-AdjustedSCE!$AY37*(100-$A$4)/10)</f>
        <v>4685626.8659999995</v>
      </c>
      <c r="AD34" s="9">
        <f>IF(AC34-AdjustedSCE!$AY37*(100-$A$4)/10&lt;0,0,AC34-AdjustedSCE!$AY37*(100-$A$4)/10)</f>
        <v>4636813.4899999993</v>
      </c>
      <c r="AE34" s="9">
        <f>IF(AD34-AdjustedSCE!$AY37*(100-$A$4)/10&lt;0,0,AD34-AdjustedSCE!$AY37*(100-$A$4)/10)</f>
        <v>4588000.1139999991</v>
      </c>
      <c r="AF34" s="9">
        <f>IF(AE34-AdjustedSCE!$AY37*(100-$A$4)/10&lt;0,0,AE34-AdjustedSCE!$AY37*(100-$A$4)/10)</f>
        <v>4539186.737999999</v>
      </c>
      <c r="AG34" s="9">
        <f>IF(AF34-AdjustedSCE!$AY37*(100-$A$4)/10&lt;0,0,AF34-AdjustedSCE!$AY37*(100-$A$4)/10)</f>
        <v>4490373.3619999988</v>
      </c>
      <c r="AH34" s="9">
        <f>IF(AG34-AdjustedSCE!$AY37*(100-$A$4)/10&lt;0,0,AG34-AdjustedSCE!$AY37*(100-$A$4)/10)</f>
        <v>4441559.9859999986</v>
      </c>
      <c r="AI34" s="9">
        <f>IF(AH34-AdjustedSCE!$AY37*(100-$A$4)/10&lt;0,0,AH34-AdjustedSCE!$AY37*(100-$A$4)/10)</f>
        <v>4392746.6099999985</v>
      </c>
      <c r="AJ34" s="9">
        <f>IF(AI34-AdjustedSCE!$AY37*(100-$A$4)/10&lt;0,0,AI34-AdjustedSCE!$AY37*(100-$A$4)/10)</f>
        <v>4343933.2339999983</v>
      </c>
      <c r="AK34" s="9">
        <f>IF(AJ34-AdjustedSCE!$AY37*(100-$A$4)/10&lt;0,0,AJ34-AdjustedSCE!$AY37*(100-$A$4)/10)</f>
        <v>4295119.8579999981</v>
      </c>
      <c r="AL34" s="9">
        <f>IF(AK34-AdjustedSCE!$AY37*(100-$A$4)/10&lt;0,0,AK34-AdjustedSCE!$AY37*(100-$A$4)/10)</f>
        <v>4246306.481999998</v>
      </c>
      <c r="AM34" s="6">
        <v>0</v>
      </c>
      <c r="AN34" s="6"/>
      <c r="AO34" s="6"/>
      <c r="AP34" s="42" t="s">
        <v>72</v>
      </c>
      <c r="AQ34" s="43">
        <v>30</v>
      </c>
      <c r="AR34" s="42" t="s">
        <v>8</v>
      </c>
      <c r="AS34" s="43">
        <v>23</v>
      </c>
      <c r="AT34" s="43">
        <v>2127095</v>
      </c>
      <c r="AU34" s="43">
        <v>1588760</v>
      </c>
      <c r="AV34" s="43">
        <v>538335</v>
      </c>
      <c r="AW34" s="43">
        <v>68</v>
      </c>
      <c r="AX34" s="43">
        <v>532993</v>
      </c>
      <c r="AY34" s="43">
        <v>0.32</v>
      </c>
      <c r="AZ34" s="43">
        <v>73</v>
      </c>
      <c r="BA34" s="43">
        <v>389085</v>
      </c>
      <c r="BC34" s="42" t="s">
        <v>72</v>
      </c>
      <c r="BD34" s="43">
        <v>39</v>
      </c>
      <c r="BE34" s="42" t="s">
        <v>10</v>
      </c>
      <c r="BF34" s="43">
        <v>23</v>
      </c>
      <c r="BG34" s="43">
        <v>3600</v>
      </c>
    </row>
    <row r="35" spans="1:59">
      <c r="B35" s="43"/>
      <c r="O35" s="37"/>
      <c r="P35" s="74"/>
      <c r="Q35" s="74"/>
      <c r="R35" s="74"/>
      <c r="U35" s="5">
        <v>39</v>
      </c>
      <c r="V35" s="5"/>
      <c r="W35" s="5">
        <v>23</v>
      </c>
      <c r="Y35" s="9">
        <f>AdjustedSCE!AZ38* (100-$A$3)/100</f>
        <v>6859737.7600000016</v>
      </c>
      <c r="Z35" s="9">
        <f>IF(Y35-AdjustedSCE!$AY38*(100-$A$4)/10&lt;0,0,Y35-AdjustedSCE!$AY38*(100-$A$4)/10)</f>
        <v>6849737.7600000016</v>
      </c>
      <c r="AA35" s="9">
        <f>IF(Z35-AdjustedSCE!$AY38*(100-$A$4)/10&lt;0,0,Z35-AdjustedSCE!$AY38*(100-$A$4)/10)</f>
        <v>6839737.7600000016</v>
      </c>
      <c r="AB35" s="9">
        <f>IF(AA35-AdjustedSCE!$AY38*(100-$A$4)/10&lt;0,0,AA35-AdjustedSCE!$AY38*(100-$A$4)/10)</f>
        <v>6829737.7600000016</v>
      </c>
      <c r="AC35" s="9">
        <f>IF(AB35-AdjustedSCE!$AY38*(100-$A$4)/10&lt;0,0,AB35-AdjustedSCE!$AY38*(100-$A$4)/10)</f>
        <v>6819737.7600000016</v>
      </c>
      <c r="AD35" s="9">
        <f>IF(AC35-AdjustedSCE!$AY38*(100-$A$4)/10&lt;0,0,AC35-AdjustedSCE!$AY38*(100-$A$4)/10)</f>
        <v>6809737.7600000016</v>
      </c>
      <c r="AE35" s="9">
        <f>IF(AD35-AdjustedSCE!$AY38*(100-$A$4)/10&lt;0,0,AD35-AdjustedSCE!$AY38*(100-$A$4)/10)</f>
        <v>6799737.7600000016</v>
      </c>
      <c r="AF35" s="9">
        <f>IF(AE35-AdjustedSCE!$AY38*(100-$A$4)/10&lt;0,0,AE35-AdjustedSCE!$AY38*(100-$A$4)/10)</f>
        <v>6789737.7600000016</v>
      </c>
      <c r="AG35" s="9">
        <f>IF(AF35-AdjustedSCE!$AY38*(100-$A$4)/10&lt;0,0,AF35-AdjustedSCE!$AY38*(100-$A$4)/10)</f>
        <v>6779737.7600000016</v>
      </c>
      <c r="AH35" s="9">
        <f>IF(AG35-AdjustedSCE!$AY38*(100-$A$4)/10&lt;0,0,AG35-AdjustedSCE!$AY38*(100-$A$4)/10)</f>
        <v>6769737.7600000016</v>
      </c>
      <c r="AI35" s="9">
        <f>IF(AH35-AdjustedSCE!$AY38*(100-$A$4)/10&lt;0,0,AH35-AdjustedSCE!$AY38*(100-$A$4)/10)</f>
        <v>6759737.7600000016</v>
      </c>
      <c r="AJ35" s="9">
        <f>IF(AI35-AdjustedSCE!$AY38*(100-$A$4)/10&lt;0,0,AI35-AdjustedSCE!$AY38*(100-$A$4)/10)</f>
        <v>6749737.7600000016</v>
      </c>
      <c r="AK35" s="9">
        <f>IF(AJ35-AdjustedSCE!$AY38*(100-$A$4)/10&lt;0,0,AJ35-AdjustedSCE!$AY38*(100-$A$4)/10)</f>
        <v>6739737.7600000016</v>
      </c>
      <c r="AL35" s="9">
        <f>IF(AK35-AdjustedSCE!$AY38*(100-$A$4)/10&lt;0,0,AK35-AdjustedSCE!$AY38*(100-$A$4)/10)</f>
        <v>6729737.7600000016</v>
      </c>
      <c r="AM35" s="6">
        <v>0</v>
      </c>
      <c r="AN35" s="6"/>
      <c r="AO35" s="6"/>
      <c r="AP35" s="42" t="s">
        <v>72</v>
      </c>
      <c r="AQ35" s="43">
        <v>30</v>
      </c>
      <c r="AR35" s="42" t="s">
        <v>8</v>
      </c>
      <c r="AS35" s="43">
        <v>23</v>
      </c>
      <c r="AT35" s="43">
        <v>2127095</v>
      </c>
      <c r="AU35" s="43">
        <v>1588760</v>
      </c>
      <c r="AV35" s="43">
        <v>538335</v>
      </c>
      <c r="AW35" s="43">
        <v>69</v>
      </c>
      <c r="AX35" s="43">
        <v>5342</v>
      </c>
      <c r="AY35" s="43">
        <v>3.0000000000000001E-3</v>
      </c>
      <c r="AZ35" s="43">
        <v>73</v>
      </c>
      <c r="BA35" s="43">
        <v>3900</v>
      </c>
      <c r="BC35" s="42" t="s">
        <v>73</v>
      </c>
      <c r="BD35" s="43">
        <v>10</v>
      </c>
      <c r="BE35" s="42" t="s">
        <v>4</v>
      </c>
      <c r="BF35" s="43">
        <v>4</v>
      </c>
      <c r="BG35" s="43">
        <v>471673</v>
      </c>
    </row>
    <row r="36" spans="1:59">
      <c r="A36" s="85" t="s">
        <v>116</v>
      </c>
      <c r="B36" s="86"/>
      <c r="C36" s="86"/>
      <c r="D36" s="83"/>
      <c r="E36" s="7">
        <f>E29</f>
        <v>0.31106438999999997</v>
      </c>
      <c r="J36" s="8">
        <f>J29</f>
        <v>23.562448380335184</v>
      </c>
      <c r="N36" s="6">
        <f>N29</f>
        <v>408.64197143026104</v>
      </c>
      <c r="O36" s="7"/>
      <c r="R36" s="7">
        <f>R29</f>
        <v>0.17671836285251388</v>
      </c>
      <c r="U36" s="5"/>
      <c r="V36" s="5"/>
      <c r="W36" s="5"/>
      <c r="AP36" s="42" t="s">
        <v>72</v>
      </c>
      <c r="AQ36" s="43">
        <v>31</v>
      </c>
      <c r="AR36" s="42" t="s">
        <v>8</v>
      </c>
      <c r="AS36" s="43">
        <v>29</v>
      </c>
      <c r="AT36" s="43">
        <v>1393196</v>
      </c>
      <c r="AU36" s="43">
        <v>945667</v>
      </c>
      <c r="AV36" s="43">
        <v>447529</v>
      </c>
      <c r="AW36" s="43">
        <v>69</v>
      </c>
      <c r="AX36" s="43">
        <v>447529</v>
      </c>
      <c r="AY36" s="43">
        <v>0.28100000000000003</v>
      </c>
      <c r="AZ36" s="43">
        <v>70</v>
      </c>
      <c r="BA36" s="43">
        <v>313270</v>
      </c>
      <c r="BC36" s="42" t="s">
        <v>73</v>
      </c>
      <c r="BD36" s="43">
        <v>11</v>
      </c>
      <c r="BE36" s="42" t="s">
        <v>4</v>
      </c>
      <c r="BF36" s="43">
        <v>11</v>
      </c>
      <c r="BG36" s="43">
        <v>485213</v>
      </c>
    </row>
    <row r="37" spans="1:59">
      <c r="A37" s="80"/>
      <c r="B37" s="81"/>
      <c r="C37" s="82"/>
      <c r="D37" s="83"/>
      <c r="E37" s="83">
        <f>E29-E20</f>
        <v>0.17792722999999996</v>
      </c>
      <c r="F37" s="82"/>
      <c r="G37" s="84"/>
      <c r="H37" s="84"/>
      <c r="J37" s="84">
        <f>J29-J20</f>
        <v>13.853517405988896</v>
      </c>
      <c r="K37" s="6"/>
      <c r="N37" s="73">
        <f>N29-N20</f>
        <v>240.26062880423834</v>
      </c>
      <c r="O37" s="7"/>
      <c r="R37" s="83">
        <f>R29-R20</f>
        <v>0.10390138054491672</v>
      </c>
      <c r="S37" t="s">
        <v>114</v>
      </c>
      <c r="Y37" s="9">
        <f>SUM(Y6:Y14)/9</f>
        <v>32949019.47666667</v>
      </c>
      <c r="Z37" s="9">
        <f t="shared" ref="Z37:AL37" si="19">SUM(Z6:Z14)/9</f>
        <v>32433859.009999998</v>
      </c>
      <c r="AA37" s="9">
        <f t="shared" si="19"/>
        <v>31918698.543333326</v>
      </c>
      <c r="AB37" s="9">
        <f t="shared" si="19"/>
        <v>31403538.076666661</v>
      </c>
      <c r="AC37" s="9">
        <f t="shared" si="19"/>
        <v>30888377.609999996</v>
      </c>
      <c r="AD37" s="9">
        <f t="shared" si="19"/>
        <v>30373217.143333331</v>
      </c>
      <c r="AE37" s="9">
        <f t="shared" si="19"/>
        <v>29858056.676666662</v>
      </c>
      <c r="AF37" s="9">
        <f t="shared" si="19"/>
        <v>29342896.209999993</v>
      </c>
      <c r="AG37" s="9">
        <f t="shared" si="19"/>
        <v>28827735.743333325</v>
      </c>
      <c r="AH37" s="9">
        <f t="shared" si="19"/>
        <v>28312575.276666656</v>
      </c>
      <c r="AI37" s="9">
        <f t="shared" si="19"/>
        <v>27797414.809999987</v>
      </c>
      <c r="AJ37" s="9">
        <f t="shared" si="19"/>
        <v>27282254.343333319</v>
      </c>
      <c r="AK37" s="9">
        <f t="shared" si="19"/>
        <v>26767093.876666654</v>
      </c>
      <c r="AL37" s="9">
        <f t="shared" si="19"/>
        <v>26251933.409999985</v>
      </c>
      <c r="AP37" s="42" t="s">
        <v>72</v>
      </c>
      <c r="AQ37" s="43">
        <v>32</v>
      </c>
      <c r="AR37" s="42" t="s">
        <v>9</v>
      </c>
      <c r="AS37" s="43">
        <v>5</v>
      </c>
      <c r="AT37" s="43">
        <v>925919</v>
      </c>
      <c r="AU37" s="43">
        <v>556333</v>
      </c>
      <c r="AV37" s="43">
        <v>369586</v>
      </c>
      <c r="AW37" s="43">
        <v>69</v>
      </c>
      <c r="AX37" s="43">
        <v>369586</v>
      </c>
      <c r="AY37" s="43">
        <v>0.23200000000000001</v>
      </c>
      <c r="AZ37" s="43">
        <v>66</v>
      </c>
      <c r="BA37" s="43">
        <v>243927</v>
      </c>
      <c r="BC37" s="42" t="s">
        <v>73</v>
      </c>
      <c r="BD37" s="43">
        <v>12</v>
      </c>
      <c r="BE37" s="42" t="s">
        <v>4</v>
      </c>
      <c r="BF37" s="43">
        <v>18</v>
      </c>
      <c r="BG37" s="43">
        <v>514045</v>
      </c>
    </row>
    <row r="38" spans="1:59">
      <c r="A38" s="80"/>
      <c r="B38" s="81"/>
      <c r="C38" s="82"/>
      <c r="D38" s="83"/>
      <c r="E38" s="83">
        <f>E29-((E21+E20)/2)</f>
        <v>0.16250396499999997</v>
      </c>
      <c r="F38" s="82"/>
      <c r="G38" s="84"/>
      <c r="H38" s="84"/>
      <c r="J38" s="84">
        <f>J29-((J21+J20)/2)</f>
        <v>12.669098266771556</v>
      </c>
      <c r="K38" s="6"/>
      <c r="N38" s="73">
        <f>N29-((N21+N20)/2)</f>
        <v>219.71932663406795</v>
      </c>
      <c r="O38" s="7"/>
      <c r="R38" s="83">
        <f>R29-((R21+R20)/2)</f>
        <v>9.5018237000786682E-2</v>
      </c>
      <c r="S38" t="s">
        <v>115</v>
      </c>
      <c r="Y38" s="9">
        <f>SUM(Y37:AC37)/5</f>
        <v>31918698.543333329</v>
      </c>
      <c r="AD38" s="6">
        <f>100 + (100 *(AD37-$Y$38)/$Y$38)</f>
        <v>95.158068873322549</v>
      </c>
      <c r="AE38" s="6">
        <f t="shared" ref="AE38:AL38" si="20">100 + (100 *(AE37-$Y$38)/$Y$38)</f>
        <v>93.544091831096722</v>
      </c>
      <c r="AF38" s="6">
        <f t="shared" si="20"/>
        <v>91.930114788870895</v>
      </c>
      <c r="AG38" s="6">
        <f t="shared" si="20"/>
        <v>90.316137746645069</v>
      </c>
      <c r="AH38" s="6">
        <f t="shared" si="20"/>
        <v>88.702160704419242</v>
      </c>
      <c r="AI38" s="6">
        <f t="shared" si="20"/>
        <v>87.08818366219343</v>
      </c>
      <c r="AJ38" s="6">
        <f t="shared" si="20"/>
        <v>85.474206619967603</v>
      </c>
      <c r="AK38" s="6">
        <f t="shared" si="20"/>
        <v>83.860229577741791</v>
      </c>
      <c r="AL38" s="6">
        <f t="shared" si="20"/>
        <v>82.246252535515964</v>
      </c>
      <c r="AP38" s="42" t="s">
        <v>72</v>
      </c>
      <c r="AQ38" s="43">
        <v>33</v>
      </c>
      <c r="AR38" s="42" t="s">
        <v>9</v>
      </c>
      <c r="AS38" s="43">
        <v>12</v>
      </c>
      <c r="AT38" s="43">
        <v>745970</v>
      </c>
      <c r="AU38" s="43">
        <v>443665</v>
      </c>
      <c r="AV38" s="43">
        <v>302305</v>
      </c>
      <c r="AW38" s="43">
        <v>69</v>
      </c>
      <c r="AX38" s="43">
        <v>302305</v>
      </c>
      <c r="AY38" s="43">
        <v>0.19</v>
      </c>
      <c r="AZ38" s="43">
        <v>61</v>
      </c>
      <c r="BA38" s="43">
        <v>184406</v>
      </c>
      <c r="BC38" s="42" t="s">
        <v>73</v>
      </c>
      <c r="BD38" s="43">
        <v>13</v>
      </c>
      <c r="BE38" s="42" t="s">
        <v>4</v>
      </c>
      <c r="BF38" s="43">
        <v>25</v>
      </c>
      <c r="BG38" s="43">
        <v>561182</v>
      </c>
    </row>
    <row r="39" spans="1:59">
      <c r="A39" s="80"/>
      <c r="B39" s="81"/>
      <c r="C39" s="82"/>
      <c r="D39" s="83"/>
      <c r="E39" s="83">
        <f>E30</f>
        <v>0.68895735999999996</v>
      </c>
      <c r="F39" s="82"/>
      <c r="G39" s="84"/>
      <c r="H39" s="84"/>
      <c r="J39" s="84">
        <f>J30</f>
        <v>54.559054181930264</v>
      </c>
      <c r="K39" s="6"/>
      <c r="N39" s="73">
        <f>N30</f>
        <v>946.21403940693767</v>
      </c>
      <c r="O39" s="7"/>
      <c r="R39" s="83">
        <f>R30</f>
        <v>0.40919290636447697</v>
      </c>
      <c r="AP39" s="42" t="s">
        <v>72</v>
      </c>
      <c r="AQ39" s="43">
        <v>34</v>
      </c>
      <c r="AR39" s="42" t="s">
        <v>9</v>
      </c>
      <c r="AS39" s="43">
        <v>19</v>
      </c>
      <c r="AT39" s="43">
        <v>874057</v>
      </c>
      <c r="AU39" s="43">
        <v>630571</v>
      </c>
      <c r="AV39" s="43">
        <v>243486</v>
      </c>
      <c r="AW39" s="43">
        <v>69</v>
      </c>
      <c r="AX39" s="43">
        <v>243486</v>
      </c>
      <c r="AY39" s="43">
        <v>0.153</v>
      </c>
      <c r="AZ39" s="43">
        <v>56</v>
      </c>
      <c r="BA39" s="43">
        <v>136352</v>
      </c>
      <c r="BC39" s="42" t="s">
        <v>73</v>
      </c>
      <c r="BD39" s="43">
        <v>14</v>
      </c>
      <c r="BE39" s="42" t="s">
        <v>5</v>
      </c>
      <c r="BF39" s="43">
        <v>1</v>
      </c>
      <c r="BG39" s="43">
        <v>500155</v>
      </c>
    </row>
    <row r="40" spans="1:59">
      <c r="A40" s="42"/>
      <c r="B40" s="43"/>
      <c r="O40" s="37"/>
      <c r="P40" s="74"/>
      <c r="Q40" s="74"/>
      <c r="R40" s="74"/>
      <c r="AP40" s="42" t="s">
        <v>72</v>
      </c>
      <c r="AQ40" s="43">
        <v>35</v>
      </c>
      <c r="AR40" s="42" t="s">
        <v>9</v>
      </c>
      <c r="AS40" s="43">
        <v>26</v>
      </c>
      <c r="AT40" s="43">
        <v>1330885</v>
      </c>
      <c r="AU40" s="43">
        <v>1139958</v>
      </c>
      <c r="AV40" s="43">
        <v>190927</v>
      </c>
      <c r="AW40" s="43">
        <v>69</v>
      </c>
      <c r="AX40" s="43">
        <v>190927</v>
      </c>
      <c r="AY40" s="43">
        <v>0.12</v>
      </c>
      <c r="AZ40" s="43">
        <v>51</v>
      </c>
      <c r="BA40" s="43">
        <v>97373</v>
      </c>
      <c r="BC40" s="42" t="s">
        <v>73</v>
      </c>
      <c r="BD40" s="43">
        <v>15</v>
      </c>
      <c r="BE40" s="42" t="s">
        <v>5</v>
      </c>
      <c r="BF40" s="43">
        <v>8</v>
      </c>
      <c r="BG40" s="43">
        <v>579554</v>
      </c>
    </row>
    <row r="41" spans="1:59">
      <c r="A41" s="42"/>
      <c r="B41" s="43"/>
      <c r="O41" s="37"/>
      <c r="P41" s="74"/>
      <c r="Q41" s="74"/>
      <c r="R41" s="74"/>
      <c r="AP41" s="42" t="s">
        <v>72</v>
      </c>
      <c r="AQ41" s="43">
        <v>36</v>
      </c>
      <c r="AR41" s="42" t="s">
        <v>10</v>
      </c>
      <c r="AS41" s="43">
        <v>2</v>
      </c>
      <c r="AT41" s="43">
        <v>2137160</v>
      </c>
      <c r="AU41" s="43">
        <v>1994731</v>
      </c>
      <c r="AV41" s="43">
        <v>142429</v>
      </c>
      <c r="AW41" s="43">
        <v>68</v>
      </c>
      <c r="AX41" s="43">
        <v>142429</v>
      </c>
      <c r="AY41" s="43">
        <v>8.5000000000000006E-2</v>
      </c>
      <c r="AZ41" s="43">
        <v>47</v>
      </c>
      <c r="BA41" s="43">
        <v>66942</v>
      </c>
      <c r="BC41" s="42" t="s">
        <v>73</v>
      </c>
      <c r="BD41" s="43">
        <v>16</v>
      </c>
      <c r="BE41" s="42" t="s">
        <v>5</v>
      </c>
      <c r="BF41" s="43">
        <v>15</v>
      </c>
      <c r="BG41" s="43">
        <v>692754</v>
      </c>
    </row>
    <row r="42" spans="1:59">
      <c r="A42" s="42"/>
      <c r="B42" s="43"/>
      <c r="O42" s="37"/>
      <c r="P42" s="74"/>
      <c r="Q42" s="74"/>
      <c r="R42" s="74"/>
      <c r="AP42" s="42" t="s">
        <v>72</v>
      </c>
      <c r="AQ42" s="43">
        <v>37</v>
      </c>
      <c r="AR42" s="42" t="s">
        <v>10</v>
      </c>
      <c r="AS42" s="43">
        <v>9</v>
      </c>
      <c r="AT42" s="43">
        <v>3313590</v>
      </c>
      <c r="AU42" s="43">
        <v>3217799</v>
      </c>
      <c r="AV42" s="43">
        <v>95791</v>
      </c>
      <c r="AW42" s="43">
        <v>67</v>
      </c>
      <c r="AX42" s="43">
        <v>53152</v>
      </c>
      <c r="AY42" s="43">
        <v>3.1E-2</v>
      </c>
      <c r="AZ42" s="43">
        <v>43</v>
      </c>
      <c r="BA42" s="43">
        <v>22855</v>
      </c>
      <c r="BC42" s="42" t="s">
        <v>73</v>
      </c>
      <c r="BD42" s="43">
        <v>17</v>
      </c>
      <c r="BE42" s="42" t="s">
        <v>5</v>
      </c>
      <c r="BF42" s="43">
        <v>22</v>
      </c>
      <c r="BG42" s="43">
        <v>824059</v>
      </c>
    </row>
    <row r="43" spans="1:59">
      <c r="A43" s="42"/>
      <c r="B43" s="43"/>
      <c r="O43" s="37"/>
      <c r="P43" s="74"/>
      <c r="Q43" s="74"/>
      <c r="R43" s="74"/>
      <c r="AP43" s="42" t="s">
        <v>72</v>
      </c>
      <c r="AQ43" s="43">
        <v>37</v>
      </c>
      <c r="AR43" s="42" t="s">
        <v>10</v>
      </c>
      <c r="AS43" s="43">
        <v>9</v>
      </c>
      <c r="AT43" s="43">
        <v>3313590</v>
      </c>
      <c r="AU43" s="43">
        <v>3217799</v>
      </c>
      <c r="AV43" s="43">
        <v>95791</v>
      </c>
      <c r="AW43" s="43">
        <v>68</v>
      </c>
      <c r="AX43" s="43">
        <v>42639</v>
      </c>
      <c r="AY43" s="43">
        <v>2.5999999999999999E-2</v>
      </c>
      <c r="AZ43" s="43">
        <v>42</v>
      </c>
      <c r="BA43" s="43">
        <v>17908</v>
      </c>
      <c r="BC43" s="42" t="s">
        <v>73</v>
      </c>
      <c r="BD43" s="43">
        <v>18</v>
      </c>
      <c r="BE43" s="42" t="s">
        <v>5</v>
      </c>
      <c r="BF43" s="43">
        <v>29</v>
      </c>
      <c r="BG43" s="43">
        <v>986593</v>
      </c>
    </row>
    <row r="44" spans="1:59">
      <c r="A44" s="42"/>
      <c r="B44" s="43"/>
      <c r="O44" s="37"/>
      <c r="P44" s="74"/>
      <c r="Q44" s="74"/>
      <c r="R44" s="74"/>
      <c r="AP44" s="42" t="s">
        <v>72</v>
      </c>
      <c r="AQ44" s="43">
        <v>38</v>
      </c>
      <c r="AR44" s="42" t="s">
        <v>10</v>
      </c>
      <c r="AS44" s="43">
        <v>16</v>
      </c>
      <c r="AT44" s="43">
        <v>4880880</v>
      </c>
      <c r="AU44" s="43">
        <v>4832067</v>
      </c>
      <c r="AV44" s="43">
        <v>48813</v>
      </c>
      <c r="AW44" s="43">
        <v>67</v>
      </c>
      <c r="AX44" s="43">
        <v>48813</v>
      </c>
      <c r="AY44" s="43">
        <v>2.8000000000000001E-2</v>
      </c>
      <c r="AZ44" s="43">
        <v>38</v>
      </c>
      <c r="BA44" s="43">
        <v>18549</v>
      </c>
      <c r="BC44" s="42" t="s">
        <v>73</v>
      </c>
      <c r="BD44" s="43">
        <v>19</v>
      </c>
      <c r="BE44" s="42" t="s">
        <v>6</v>
      </c>
      <c r="BF44" s="43">
        <v>6</v>
      </c>
      <c r="BG44" s="43">
        <v>1202421</v>
      </c>
    </row>
    <row r="45" spans="1:59">
      <c r="A45" s="42"/>
      <c r="B45" s="43"/>
      <c r="O45" s="37"/>
      <c r="P45" s="74"/>
      <c r="Q45" s="74"/>
      <c r="R45" s="74"/>
      <c r="AP45" s="42" t="s">
        <v>72</v>
      </c>
      <c r="AQ45" s="43">
        <v>39</v>
      </c>
      <c r="AR45" s="42" t="s">
        <v>10</v>
      </c>
      <c r="AS45" s="43">
        <v>23</v>
      </c>
      <c r="AT45" s="43">
        <v>6859738</v>
      </c>
      <c r="AU45" s="43">
        <v>6849738</v>
      </c>
      <c r="AV45" s="43">
        <v>10000</v>
      </c>
      <c r="AW45" s="43">
        <v>65</v>
      </c>
      <c r="AX45" s="43">
        <v>10000</v>
      </c>
      <c r="AY45" s="43">
        <v>8.0000000000000002E-3</v>
      </c>
      <c r="AZ45" s="43">
        <v>35</v>
      </c>
      <c r="BA45" s="43">
        <v>3500</v>
      </c>
      <c r="BC45" s="42" t="s">
        <v>73</v>
      </c>
      <c r="BD45" s="43">
        <v>20</v>
      </c>
      <c r="BE45" s="42" t="s">
        <v>6</v>
      </c>
      <c r="BF45" s="43">
        <v>13</v>
      </c>
      <c r="BG45" s="43">
        <v>1442129</v>
      </c>
    </row>
    <row r="46" spans="1:59">
      <c r="A46" s="42"/>
      <c r="B46" s="43"/>
      <c r="O46" s="37"/>
      <c r="P46" s="74"/>
      <c r="Q46" s="74"/>
      <c r="R46" s="74"/>
      <c r="AP46" s="42" t="s">
        <v>73</v>
      </c>
      <c r="AQ46" s="43">
        <v>10</v>
      </c>
      <c r="AR46" s="42" t="s">
        <v>4</v>
      </c>
      <c r="AS46" s="43">
        <v>4</v>
      </c>
      <c r="AT46" s="43">
        <v>40907825</v>
      </c>
      <c r="AU46" s="43">
        <v>40121704</v>
      </c>
      <c r="AV46" s="43">
        <v>786121</v>
      </c>
      <c r="AW46" s="43">
        <v>45</v>
      </c>
      <c r="AX46" s="43">
        <v>676553</v>
      </c>
      <c r="AY46" s="43">
        <v>0.32300000000000001</v>
      </c>
      <c r="AZ46" s="43">
        <v>60</v>
      </c>
      <c r="BA46" s="43">
        <v>405932</v>
      </c>
      <c r="BC46" s="42" t="s">
        <v>73</v>
      </c>
      <c r="BD46" s="43">
        <v>21</v>
      </c>
      <c r="BE46" s="42" t="s">
        <v>6</v>
      </c>
      <c r="BF46" s="43">
        <v>20</v>
      </c>
      <c r="BG46" s="43">
        <v>1725623</v>
      </c>
    </row>
    <row r="47" spans="1:59">
      <c r="A47" s="42"/>
      <c r="B47" s="43"/>
      <c r="O47" s="37"/>
      <c r="P47" s="74"/>
      <c r="Q47" s="74"/>
      <c r="R47" s="74"/>
      <c r="AP47" s="42" t="s">
        <v>73</v>
      </c>
      <c r="AQ47" s="43">
        <v>10</v>
      </c>
      <c r="AR47" s="42" t="s">
        <v>4</v>
      </c>
      <c r="AS47" s="43">
        <v>4</v>
      </c>
      <c r="AT47" s="43">
        <v>40907825</v>
      </c>
      <c r="AU47" s="43">
        <v>40121704</v>
      </c>
      <c r="AV47" s="43">
        <v>786121</v>
      </c>
      <c r="AW47" s="43">
        <v>46</v>
      </c>
      <c r="AX47" s="43">
        <v>109568</v>
      </c>
      <c r="AY47" s="43">
        <v>5.2999999999999999E-2</v>
      </c>
      <c r="AZ47" s="43">
        <v>60</v>
      </c>
      <c r="BA47" s="43">
        <v>65741</v>
      </c>
      <c r="BC47" s="42" t="s">
        <v>73</v>
      </c>
      <c r="BD47" s="43">
        <v>22</v>
      </c>
      <c r="BE47" s="42" t="s">
        <v>6</v>
      </c>
      <c r="BF47" s="43">
        <v>27</v>
      </c>
      <c r="BG47" s="43">
        <v>2072444</v>
      </c>
    </row>
    <row r="48" spans="1:59">
      <c r="A48" s="42"/>
      <c r="B48" s="43"/>
      <c r="O48" s="37"/>
      <c r="P48" s="74"/>
      <c r="Q48" s="74"/>
      <c r="R48" s="74"/>
      <c r="AP48" s="42" t="s">
        <v>73</v>
      </c>
      <c r="AQ48" s="43">
        <v>11</v>
      </c>
      <c r="AR48" s="42" t="s">
        <v>4</v>
      </c>
      <c r="AS48" s="43">
        <v>11</v>
      </c>
      <c r="AT48" s="43">
        <v>39189832</v>
      </c>
      <c r="AU48" s="43">
        <v>38407230</v>
      </c>
      <c r="AV48" s="43">
        <v>782602</v>
      </c>
      <c r="AW48" s="43">
        <v>46</v>
      </c>
      <c r="AX48" s="43">
        <v>782602</v>
      </c>
      <c r="AY48" s="43">
        <v>0.38</v>
      </c>
      <c r="AZ48" s="43">
        <v>62</v>
      </c>
      <c r="BA48" s="43">
        <v>485213</v>
      </c>
      <c r="BC48" s="42" t="s">
        <v>73</v>
      </c>
      <c r="BD48" s="43">
        <v>23</v>
      </c>
      <c r="BE48" s="42" t="s">
        <v>7</v>
      </c>
      <c r="BF48" s="43">
        <v>3</v>
      </c>
      <c r="BG48" s="43">
        <v>2453449</v>
      </c>
    </row>
    <row r="49" spans="1:59">
      <c r="A49" s="42"/>
      <c r="B49" s="43"/>
      <c r="O49" s="37"/>
      <c r="P49" s="74"/>
      <c r="Q49" s="74"/>
      <c r="R49" s="74"/>
      <c r="AP49" s="42" t="s">
        <v>73</v>
      </c>
      <c r="AQ49" s="43">
        <v>12</v>
      </c>
      <c r="AR49" s="42" t="s">
        <v>4</v>
      </c>
      <c r="AS49" s="43">
        <v>18</v>
      </c>
      <c r="AT49" s="43">
        <v>37324334</v>
      </c>
      <c r="AU49" s="43">
        <v>36521138</v>
      </c>
      <c r="AV49" s="43">
        <v>803196</v>
      </c>
      <c r="AW49" s="43">
        <v>47</v>
      </c>
      <c r="AX49" s="43">
        <v>803196</v>
      </c>
      <c r="AY49" s="43">
        <v>0.39700000000000002</v>
      </c>
      <c r="AZ49" s="43">
        <v>64</v>
      </c>
      <c r="BA49" s="43">
        <v>514045</v>
      </c>
      <c r="BC49" s="42" t="s">
        <v>73</v>
      </c>
      <c r="BD49" s="43">
        <v>24</v>
      </c>
      <c r="BE49" s="42" t="s">
        <v>7</v>
      </c>
      <c r="BF49" s="43">
        <v>10</v>
      </c>
      <c r="BG49" s="43">
        <v>2243921</v>
      </c>
    </row>
    <row r="50" spans="1:59">
      <c r="A50" s="42"/>
      <c r="B50" s="43"/>
      <c r="O50" s="37"/>
      <c r="P50" s="74"/>
      <c r="Q50" s="74"/>
      <c r="R50" s="74"/>
      <c r="AP50" s="42" t="s">
        <v>73</v>
      </c>
      <c r="AQ50" s="43">
        <v>13</v>
      </c>
      <c r="AR50" s="42" t="s">
        <v>4</v>
      </c>
      <c r="AS50" s="43">
        <v>25</v>
      </c>
      <c r="AT50" s="43">
        <v>35332035</v>
      </c>
      <c r="AU50" s="43">
        <v>34481760</v>
      </c>
      <c r="AV50" s="43">
        <v>850275</v>
      </c>
      <c r="AW50" s="43">
        <v>48</v>
      </c>
      <c r="AX50" s="43">
        <v>850275</v>
      </c>
      <c r="AY50" s="43">
        <v>0.42899999999999999</v>
      </c>
      <c r="AZ50" s="43">
        <v>66</v>
      </c>
      <c r="BA50" s="43">
        <v>561182</v>
      </c>
      <c r="BC50" s="42" t="s">
        <v>73</v>
      </c>
      <c r="BD50" s="43">
        <v>25</v>
      </c>
      <c r="BE50" s="42" t="s">
        <v>7</v>
      </c>
      <c r="BF50" s="43">
        <v>17</v>
      </c>
      <c r="BG50" s="43">
        <v>1946557</v>
      </c>
    </row>
    <row r="51" spans="1:59">
      <c r="O51" s="37"/>
      <c r="P51" s="74"/>
      <c r="Q51" s="74"/>
      <c r="R51" s="74"/>
      <c r="AP51" s="42" t="s">
        <v>73</v>
      </c>
      <c r="AQ51" s="43">
        <v>14</v>
      </c>
      <c r="AR51" s="42" t="s">
        <v>5</v>
      </c>
      <c r="AS51" s="43">
        <v>1</v>
      </c>
      <c r="AT51" s="43">
        <v>33233643</v>
      </c>
      <c r="AU51" s="43">
        <v>32307429</v>
      </c>
      <c r="AV51" s="43">
        <v>926214</v>
      </c>
      <c r="AW51" s="43">
        <v>49</v>
      </c>
      <c r="AX51" s="43">
        <v>926214</v>
      </c>
      <c r="AY51" s="43">
        <v>0.47599999999999998</v>
      </c>
      <c r="AZ51" s="43">
        <v>54</v>
      </c>
      <c r="BA51" s="43">
        <v>500156</v>
      </c>
      <c r="BC51" s="42" t="s">
        <v>73</v>
      </c>
      <c r="BD51" s="43">
        <v>26</v>
      </c>
      <c r="BE51" s="42" t="s">
        <v>7</v>
      </c>
      <c r="BF51" s="43">
        <v>24</v>
      </c>
      <c r="BG51" s="43">
        <v>1674510</v>
      </c>
    </row>
    <row r="52" spans="1:59">
      <c r="O52" s="37"/>
      <c r="P52" s="74"/>
      <c r="Q52" s="74"/>
      <c r="R52" s="74"/>
      <c r="AP52" s="42" t="s">
        <v>73</v>
      </c>
      <c r="AQ52" s="43">
        <v>15</v>
      </c>
      <c r="AR52" s="42" t="s">
        <v>5</v>
      </c>
      <c r="AS52" s="43">
        <v>8</v>
      </c>
      <c r="AT52" s="43">
        <v>31049864</v>
      </c>
      <c r="AU52" s="43">
        <v>30016479</v>
      </c>
      <c r="AV52" s="43">
        <v>1033385</v>
      </c>
      <c r="AW52" s="43">
        <v>50</v>
      </c>
      <c r="AX52" s="43">
        <v>737054</v>
      </c>
      <c r="AY52" s="43">
        <v>0.38700000000000001</v>
      </c>
      <c r="AZ52" s="43">
        <v>56</v>
      </c>
      <c r="BA52" s="43">
        <v>412750</v>
      </c>
      <c r="BC52" s="42" t="s">
        <v>73</v>
      </c>
      <c r="BD52" s="43">
        <v>27</v>
      </c>
      <c r="BE52" s="42" t="s">
        <v>8</v>
      </c>
      <c r="BF52" s="43">
        <v>1</v>
      </c>
      <c r="BG52" s="43">
        <v>1422253</v>
      </c>
    </row>
    <row r="53" spans="1:59">
      <c r="O53" s="37"/>
      <c r="P53" s="74"/>
      <c r="Q53" s="74"/>
      <c r="R53" s="74"/>
      <c r="AP53" s="42" t="s">
        <v>73</v>
      </c>
      <c r="AQ53" s="43">
        <v>15</v>
      </c>
      <c r="AR53" s="42" t="s">
        <v>5</v>
      </c>
      <c r="AS53" s="43">
        <v>8</v>
      </c>
      <c r="AT53" s="43">
        <v>31049864</v>
      </c>
      <c r="AU53" s="43">
        <v>30016479</v>
      </c>
      <c r="AV53" s="43">
        <v>1033385</v>
      </c>
      <c r="AW53" s="43">
        <v>51</v>
      </c>
      <c r="AX53" s="43">
        <v>296331</v>
      </c>
      <c r="AY53" s="43">
        <v>0.159</v>
      </c>
      <c r="AZ53" s="43">
        <v>56</v>
      </c>
      <c r="BA53" s="43">
        <v>165945</v>
      </c>
      <c r="BC53" s="42" t="s">
        <v>73</v>
      </c>
      <c r="BD53" s="43">
        <v>28</v>
      </c>
      <c r="BE53" s="42" t="s">
        <v>8</v>
      </c>
      <c r="BF53" s="43">
        <v>8</v>
      </c>
      <c r="BG53" s="43">
        <v>1185800</v>
      </c>
    </row>
    <row r="54" spans="1:59">
      <c r="O54" s="37"/>
      <c r="P54" s="74"/>
      <c r="Q54" s="74"/>
      <c r="R54" s="74"/>
      <c r="AP54" s="42" t="s">
        <v>73</v>
      </c>
      <c r="AQ54" s="43">
        <v>16</v>
      </c>
      <c r="AR54" s="42" t="s">
        <v>5</v>
      </c>
      <c r="AS54" s="43">
        <v>15</v>
      </c>
      <c r="AT54" s="43">
        <v>28801404</v>
      </c>
      <c r="AU54" s="43">
        <v>27627244</v>
      </c>
      <c r="AV54" s="43">
        <v>1174160</v>
      </c>
      <c r="AW54" s="43">
        <v>51</v>
      </c>
      <c r="AX54" s="43">
        <v>354835</v>
      </c>
      <c r="AY54" s="43">
        <v>0.19</v>
      </c>
      <c r="AZ54" s="43">
        <v>59</v>
      </c>
      <c r="BA54" s="43">
        <v>209353</v>
      </c>
      <c r="BC54" s="42" t="s">
        <v>73</v>
      </c>
      <c r="BD54" s="43">
        <v>29</v>
      </c>
      <c r="BE54" s="42" t="s">
        <v>8</v>
      </c>
      <c r="BF54" s="43">
        <v>15</v>
      </c>
      <c r="BG54" s="43">
        <v>979187</v>
      </c>
    </row>
    <row r="55" spans="1:59">
      <c r="O55" s="37"/>
      <c r="P55" s="74"/>
      <c r="Q55" s="74"/>
      <c r="R55" s="74"/>
      <c r="AP55" s="42" t="s">
        <v>73</v>
      </c>
      <c r="AQ55" s="43">
        <v>16</v>
      </c>
      <c r="AR55" s="42" t="s">
        <v>5</v>
      </c>
      <c r="AS55" s="43">
        <v>15</v>
      </c>
      <c r="AT55" s="43">
        <v>28801404</v>
      </c>
      <c r="AU55" s="43">
        <v>27627244</v>
      </c>
      <c r="AV55" s="43">
        <v>1174160</v>
      </c>
      <c r="AW55" s="43">
        <v>52</v>
      </c>
      <c r="AX55" s="43">
        <v>819325</v>
      </c>
      <c r="AY55" s="43">
        <v>0.44900000000000001</v>
      </c>
      <c r="AZ55" s="43">
        <v>58</v>
      </c>
      <c r="BA55" s="43">
        <v>475208</v>
      </c>
      <c r="BC55" s="42" t="s">
        <v>73</v>
      </c>
      <c r="BD55" s="43">
        <v>30</v>
      </c>
      <c r="BE55" s="42" t="s">
        <v>8</v>
      </c>
      <c r="BF55" s="43">
        <v>23</v>
      </c>
      <c r="BG55" s="43">
        <v>785969</v>
      </c>
    </row>
    <row r="56" spans="1:59">
      <c r="O56" s="37"/>
      <c r="P56" s="74"/>
      <c r="Q56" s="74"/>
      <c r="R56" s="74"/>
      <c r="AP56" s="42" t="s">
        <v>73</v>
      </c>
      <c r="AQ56" s="43">
        <v>17</v>
      </c>
      <c r="AR56" s="42" t="s">
        <v>5</v>
      </c>
      <c r="AS56" s="43">
        <v>22</v>
      </c>
      <c r="AT56" s="43">
        <v>26508970</v>
      </c>
      <c r="AU56" s="43">
        <v>25158055</v>
      </c>
      <c r="AV56" s="43">
        <v>1350915</v>
      </c>
      <c r="AW56" s="43">
        <v>53</v>
      </c>
      <c r="AX56" s="43">
        <v>1350915</v>
      </c>
      <c r="AY56" s="43">
        <v>0.75700000000000001</v>
      </c>
      <c r="AZ56" s="43">
        <v>61</v>
      </c>
      <c r="BA56" s="43">
        <v>824058</v>
      </c>
      <c r="BC56" s="42" t="s">
        <v>73</v>
      </c>
      <c r="BD56" s="43">
        <v>31</v>
      </c>
      <c r="BE56" s="42" t="s">
        <v>8</v>
      </c>
      <c r="BF56" s="43">
        <v>29</v>
      </c>
      <c r="BG56" s="43">
        <v>626541</v>
      </c>
    </row>
    <row r="57" spans="1:59">
      <c r="O57" s="37"/>
      <c r="P57" s="74"/>
      <c r="Q57" s="74"/>
      <c r="R57" s="74"/>
      <c r="AP57" s="42" t="s">
        <v>73</v>
      </c>
      <c r="AQ57" s="43">
        <v>18</v>
      </c>
      <c r="AR57" s="42" t="s">
        <v>5</v>
      </c>
      <c r="AS57" s="43">
        <v>29</v>
      </c>
      <c r="AT57" s="43">
        <v>24193268</v>
      </c>
      <c r="AU57" s="43">
        <v>22627248</v>
      </c>
      <c r="AV57" s="43">
        <v>1566020</v>
      </c>
      <c r="AW57" s="43">
        <v>54</v>
      </c>
      <c r="AX57" s="43">
        <v>1100175</v>
      </c>
      <c r="AY57" s="43">
        <v>0.63100000000000001</v>
      </c>
      <c r="AZ57" s="43">
        <v>63</v>
      </c>
      <c r="BA57" s="43">
        <v>693110</v>
      </c>
      <c r="BC57" s="42" t="s">
        <v>73</v>
      </c>
      <c r="BD57" s="43">
        <v>32</v>
      </c>
      <c r="BE57" s="42" t="s">
        <v>9</v>
      </c>
      <c r="BF57" s="43">
        <v>5</v>
      </c>
      <c r="BG57" s="43">
        <v>487854</v>
      </c>
    </row>
    <row r="58" spans="1:59">
      <c r="O58" s="37"/>
      <c r="P58" s="74"/>
      <c r="Q58" s="74"/>
      <c r="R58" s="74"/>
      <c r="AP58" s="42" t="s">
        <v>73</v>
      </c>
      <c r="AQ58" s="43">
        <v>18</v>
      </c>
      <c r="AR58" s="42" t="s">
        <v>5</v>
      </c>
      <c r="AS58" s="43">
        <v>29</v>
      </c>
      <c r="AT58" s="43">
        <v>24193268</v>
      </c>
      <c r="AU58" s="43">
        <v>22627248</v>
      </c>
      <c r="AV58" s="43">
        <v>1566020</v>
      </c>
      <c r="AW58" s="43">
        <v>55</v>
      </c>
      <c r="AX58" s="43">
        <v>465845</v>
      </c>
      <c r="AY58" s="43">
        <v>0.27400000000000002</v>
      </c>
      <c r="AZ58" s="43">
        <v>63</v>
      </c>
      <c r="BA58" s="43">
        <v>293482</v>
      </c>
      <c r="BC58" s="42" t="s">
        <v>73</v>
      </c>
      <c r="BD58" s="43">
        <v>33</v>
      </c>
      <c r="BE58" s="42" t="s">
        <v>9</v>
      </c>
      <c r="BF58" s="43">
        <v>12</v>
      </c>
      <c r="BG58" s="43">
        <v>368812</v>
      </c>
    </row>
    <row r="59" spans="1:59">
      <c r="O59" s="37"/>
      <c r="P59" s="74"/>
      <c r="Q59" s="74"/>
      <c r="R59" s="74"/>
      <c r="AP59" s="42" t="s">
        <v>73</v>
      </c>
      <c r="AQ59" s="43">
        <v>19</v>
      </c>
      <c r="AR59" s="42" t="s">
        <v>6</v>
      </c>
      <c r="AS59" s="43">
        <v>6</v>
      </c>
      <c r="AT59" s="43">
        <v>21875005</v>
      </c>
      <c r="AU59" s="43">
        <v>20053155</v>
      </c>
      <c r="AV59" s="43">
        <v>1821850</v>
      </c>
      <c r="AW59" s="43">
        <v>55</v>
      </c>
      <c r="AX59" s="43">
        <v>482845</v>
      </c>
      <c r="AY59" s="43">
        <v>0.28399999999999997</v>
      </c>
      <c r="AZ59" s="43">
        <v>66</v>
      </c>
      <c r="BA59" s="43">
        <v>318678</v>
      </c>
      <c r="BC59" s="42" t="s">
        <v>73</v>
      </c>
      <c r="BD59" s="43">
        <v>34</v>
      </c>
      <c r="BE59" s="42" t="s">
        <v>9</v>
      </c>
      <c r="BF59" s="43">
        <v>19</v>
      </c>
      <c r="BG59" s="43">
        <v>272704</v>
      </c>
    </row>
    <row r="60" spans="1:59">
      <c r="O60" s="37"/>
      <c r="P60" s="74"/>
      <c r="Q60" s="74"/>
      <c r="R60" s="74"/>
      <c r="AP60" s="42" t="s">
        <v>73</v>
      </c>
      <c r="AQ60" s="43">
        <v>19</v>
      </c>
      <c r="AR60" s="42" t="s">
        <v>6</v>
      </c>
      <c r="AS60" s="43">
        <v>6</v>
      </c>
      <c r="AT60" s="43">
        <v>21875005</v>
      </c>
      <c r="AU60" s="43">
        <v>20053155</v>
      </c>
      <c r="AV60" s="43">
        <v>1821850</v>
      </c>
      <c r="AW60" s="43">
        <v>56</v>
      </c>
      <c r="AX60" s="43">
        <v>1339005</v>
      </c>
      <c r="AY60" s="43">
        <v>0.80700000000000005</v>
      </c>
      <c r="AZ60" s="43">
        <v>66</v>
      </c>
      <c r="BA60" s="43">
        <v>883743</v>
      </c>
      <c r="BC60" s="42" t="s">
        <v>73</v>
      </c>
      <c r="BD60" s="43">
        <v>35</v>
      </c>
      <c r="BE60" s="42" t="s">
        <v>9</v>
      </c>
      <c r="BF60" s="43">
        <v>26</v>
      </c>
      <c r="BG60" s="43">
        <v>194746</v>
      </c>
    </row>
    <row r="61" spans="1:59">
      <c r="O61" s="37"/>
      <c r="P61" s="74"/>
      <c r="Q61" s="74"/>
      <c r="R61" s="74"/>
      <c r="AP61" s="42" t="s">
        <v>73</v>
      </c>
      <c r="AQ61" s="43">
        <v>20</v>
      </c>
      <c r="AR61" s="42" t="s">
        <v>6</v>
      </c>
      <c r="AS61" s="43">
        <v>13</v>
      </c>
      <c r="AT61" s="43">
        <v>19574887</v>
      </c>
      <c r="AU61" s="43">
        <v>17454109</v>
      </c>
      <c r="AV61" s="43">
        <v>2120778</v>
      </c>
      <c r="AW61" s="43">
        <v>57</v>
      </c>
      <c r="AX61" s="43">
        <v>1456124</v>
      </c>
      <c r="AY61" s="43">
        <v>0.90200000000000002</v>
      </c>
      <c r="AZ61" s="43">
        <v>68</v>
      </c>
      <c r="BA61" s="43">
        <v>990164</v>
      </c>
      <c r="BC61" s="42" t="s">
        <v>73</v>
      </c>
      <c r="BD61" s="43">
        <v>36</v>
      </c>
      <c r="BE61" s="42" t="s">
        <v>10</v>
      </c>
      <c r="BF61" s="43">
        <v>2</v>
      </c>
      <c r="BG61" s="43">
        <v>131636</v>
      </c>
    </row>
    <row r="62" spans="1:59">
      <c r="O62" s="37"/>
      <c r="P62" s="74"/>
      <c r="Q62" s="74"/>
      <c r="R62" s="74"/>
      <c r="AP62" s="42" t="s">
        <v>73</v>
      </c>
      <c r="AQ62" s="43">
        <v>20</v>
      </c>
      <c r="AR62" s="42" t="s">
        <v>6</v>
      </c>
      <c r="AS62" s="43">
        <v>13</v>
      </c>
      <c r="AT62" s="43">
        <v>19574887</v>
      </c>
      <c r="AU62" s="43">
        <v>17454109</v>
      </c>
      <c r="AV62" s="43">
        <v>2120778</v>
      </c>
      <c r="AW62" s="43">
        <v>58</v>
      </c>
      <c r="AX62" s="43">
        <v>664654</v>
      </c>
      <c r="AY62" s="43">
        <v>0.42299999999999999</v>
      </c>
      <c r="AZ62" s="43">
        <v>68</v>
      </c>
      <c r="BA62" s="43">
        <v>451965</v>
      </c>
      <c r="BC62" s="42" t="s">
        <v>73</v>
      </c>
      <c r="BD62" s="43">
        <v>37</v>
      </c>
      <c r="BE62" s="42" t="s">
        <v>10</v>
      </c>
      <c r="BF62" s="43">
        <v>9</v>
      </c>
      <c r="BG62" s="43">
        <v>81722</v>
      </c>
    </row>
    <row r="63" spans="1:59">
      <c r="O63" s="37"/>
      <c r="P63" s="74"/>
      <c r="Q63" s="74"/>
      <c r="R63" s="74"/>
      <c r="AP63" s="42" t="s">
        <v>73</v>
      </c>
      <c r="AQ63" s="43">
        <v>21</v>
      </c>
      <c r="AR63" s="42" t="s">
        <v>6</v>
      </c>
      <c r="AS63" s="43">
        <v>20</v>
      </c>
      <c r="AT63" s="43">
        <v>17313620</v>
      </c>
      <c r="AU63" s="43">
        <v>14848444</v>
      </c>
      <c r="AV63" s="43">
        <v>2465176</v>
      </c>
      <c r="AW63" s="43">
        <v>58</v>
      </c>
      <c r="AX63" s="43">
        <v>766324</v>
      </c>
      <c r="AY63" s="43">
        <v>0.48799999999999999</v>
      </c>
      <c r="AZ63" s="43">
        <v>70</v>
      </c>
      <c r="BA63" s="43">
        <v>536427</v>
      </c>
      <c r="BC63" s="42" t="s">
        <v>73</v>
      </c>
      <c r="BD63" s="43">
        <v>38</v>
      </c>
      <c r="BE63" s="42" t="s">
        <v>10</v>
      </c>
      <c r="BF63" s="43">
        <v>16</v>
      </c>
      <c r="BG63" s="43">
        <v>38074</v>
      </c>
    </row>
    <row r="64" spans="1:59">
      <c r="AP64" s="42" t="s">
        <v>73</v>
      </c>
      <c r="AQ64" s="43">
        <v>21</v>
      </c>
      <c r="AR64" s="42" t="s">
        <v>6</v>
      </c>
      <c r="AS64" s="43">
        <v>20</v>
      </c>
      <c r="AT64" s="43">
        <v>17313620</v>
      </c>
      <c r="AU64" s="43">
        <v>14848444</v>
      </c>
      <c r="AV64" s="43">
        <v>2465176</v>
      </c>
      <c r="AW64" s="43">
        <v>59</v>
      </c>
      <c r="AX64" s="43">
        <v>1527338</v>
      </c>
      <c r="AY64" s="43">
        <v>1</v>
      </c>
      <c r="AZ64" s="43">
        <v>70</v>
      </c>
      <c r="BA64" s="43">
        <v>1069137</v>
      </c>
      <c r="BC64" s="42" t="s">
        <v>73</v>
      </c>
      <c r="BD64" s="43">
        <v>39</v>
      </c>
      <c r="BE64" s="42" t="s">
        <v>10</v>
      </c>
      <c r="BF64" s="43">
        <v>23</v>
      </c>
      <c r="BG64" s="43">
        <v>7200</v>
      </c>
    </row>
    <row r="65" spans="42:59">
      <c r="AP65" s="42" t="s">
        <v>73</v>
      </c>
      <c r="AQ65" s="43">
        <v>21</v>
      </c>
      <c r="AR65" s="42" t="s">
        <v>6</v>
      </c>
      <c r="AS65" s="43">
        <v>20</v>
      </c>
      <c r="AT65" s="43">
        <v>17313620</v>
      </c>
      <c r="AU65" s="43">
        <v>14848444</v>
      </c>
      <c r="AV65" s="43">
        <v>2465176</v>
      </c>
      <c r="AW65" s="43">
        <v>60</v>
      </c>
      <c r="AX65" s="43">
        <v>171514</v>
      </c>
      <c r="AY65" s="43">
        <v>0.11600000000000001</v>
      </c>
      <c r="AZ65" s="43">
        <v>71</v>
      </c>
      <c r="BA65" s="43">
        <v>121775</v>
      </c>
      <c r="BC65" s="42" t="s">
        <v>74</v>
      </c>
      <c r="BD65" s="43">
        <v>10</v>
      </c>
      <c r="BE65" s="42" t="s">
        <v>4</v>
      </c>
      <c r="BF65" s="43">
        <v>4</v>
      </c>
      <c r="BG65" s="43">
        <v>707509</v>
      </c>
    </row>
    <row r="66" spans="42:59">
      <c r="AP66" s="42" t="s">
        <v>73</v>
      </c>
      <c r="AQ66" s="43">
        <v>22</v>
      </c>
      <c r="AR66" s="42" t="s">
        <v>6</v>
      </c>
      <c r="AS66" s="43">
        <v>27</v>
      </c>
      <c r="AT66" s="43">
        <v>15111911</v>
      </c>
      <c r="AU66" s="43">
        <v>12254494</v>
      </c>
      <c r="AV66" s="43">
        <v>2857417</v>
      </c>
      <c r="AW66" s="43">
        <v>59</v>
      </c>
      <c r="AX66" s="43">
        <v>91953</v>
      </c>
      <c r="AY66" s="43">
        <v>0.06</v>
      </c>
      <c r="AZ66" s="43">
        <v>72</v>
      </c>
      <c r="BA66" s="43">
        <v>66206</v>
      </c>
      <c r="BC66" s="42" t="s">
        <v>74</v>
      </c>
      <c r="BD66" s="43">
        <v>11</v>
      </c>
      <c r="BE66" s="42" t="s">
        <v>4</v>
      </c>
      <c r="BF66" s="43">
        <v>11</v>
      </c>
      <c r="BG66" s="43">
        <v>727820</v>
      </c>
    </row>
    <row r="67" spans="42:59">
      <c r="AP67" s="42" t="s">
        <v>73</v>
      </c>
      <c r="AQ67" s="43">
        <v>22</v>
      </c>
      <c r="AR67" s="42" t="s">
        <v>6</v>
      </c>
      <c r="AS67" s="43">
        <v>27</v>
      </c>
      <c r="AT67" s="43">
        <v>15111911</v>
      </c>
      <c r="AU67" s="43">
        <v>12254494</v>
      </c>
      <c r="AV67" s="43">
        <v>2857417</v>
      </c>
      <c r="AW67" s="43">
        <v>60</v>
      </c>
      <c r="AX67" s="43">
        <v>1482743</v>
      </c>
      <c r="AY67" s="43">
        <v>1</v>
      </c>
      <c r="AZ67" s="43">
        <v>73</v>
      </c>
      <c r="BA67" s="43">
        <v>1082402</v>
      </c>
      <c r="BC67" s="42" t="s">
        <v>74</v>
      </c>
      <c r="BD67" s="43">
        <v>12</v>
      </c>
      <c r="BE67" s="42" t="s">
        <v>4</v>
      </c>
      <c r="BF67" s="43">
        <v>18</v>
      </c>
      <c r="BG67" s="43">
        <v>771068</v>
      </c>
    </row>
    <row r="68" spans="42:59">
      <c r="AP68" s="42" t="s">
        <v>73</v>
      </c>
      <c r="AQ68" s="43">
        <v>22</v>
      </c>
      <c r="AR68" s="42" t="s">
        <v>6</v>
      </c>
      <c r="AS68" s="43">
        <v>27</v>
      </c>
      <c r="AT68" s="43">
        <v>15111911</v>
      </c>
      <c r="AU68" s="43">
        <v>12254494</v>
      </c>
      <c r="AV68" s="43">
        <v>2857417</v>
      </c>
      <c r="AW68" s="43">
        <v>61</v>
      </c>
      <c r="AX68" s="43">
        <v>1282721</v>
      </c>
      <c r="AY68" s="43">
        <v>0.89200000000000002</v>
      </c>
      <c r="AZ68" s="43">
        <v>73</v>
      </c>
      <c r="BA68" s="43">
        <v>936386</v>
      </c>
      <c r="BC68" s="42" t="s">
        <v>74</v>
      </c>
      <c r="BD68" s="43">
        <v>13</v>
      </c>
      <c r="BE68" s="42" t="s">
        <v>4</v>
      </c>
      <c r="BF68" s="43">
        <v>25</v>
      </c>
      <c r="BG68" s="43">
        <v>841773</v>
      </c>
    </row>
    <row r="69" spans="42:59">
      <c r="AP69" s="42" t="s">
        <v>73</v>
      </c>
      <c r="AQ69" s="43">
        <v>23</v>
      </c>
      <c r="AR69" s="42" t="s">
        <v>7</v>
      </c>
      <c r="AS69" s="43">
        <v>3</v>
      </c>
      <c r="AT69" s="43">
        <v>12990467</v>
      </c>
      <c r="AU69" s="43">
        <v>9690590</v>
      </c>
      <c r="AV69" s="43">
        <v>3299877</v>
      </c>
      <c r="AW69" s="43">
        <v>61</v>
      </c>
      <c r="AX69" s="43">
        <v>890947</v>
      </c>
      <c r="AY69" s="43">
        <v>0.62</v>
      </c>
      <c r="AZ69" s="43">
        <v>74</v>
      </c>
      <c r="BA69" s="43">
        <v>659301</v>
      </c>
      <c r="BC69" s="42" t="s">
        <v>74</v>
      </c>
      <c r="BD69" s="43">
        <v>14</v>
      </c>
      <c r="BE69" s="42" t="s">
        <v>5</v>
      </c>
      <c r="BF69" s="43">
        <v>1</v>
      </c>
      <c r="BG69" s="43">
        <v>750233</v>
      </c>
    </row>
    <row r="70" spans="42:59">
      <c r="AP70" s="42" t="s">
        <v>73</v>
      </c>
      <c r="AQ70" s="43">
        <v>23</v>
      </c>
      <c r="AR70" s="42" t="s">
        <v>7</v>
      </c>
      <c r="AS70" s="43">
        <v>3</v>
      </c>
      <c r="AT70" s="43">
        <v>12990467</v>
      </c>
      <c r="AU70" s="43">
        <v>9690590</v>
      </c>
      <c r="AV70" s="43">
        <v>3299877</v>
      </c>
      <c r="AW70" s="43">
        <v>62</v>
      </c>
      <c r="AX70" s="43">
        <v>1392211</v>
      </c>
      <c r="AY70" s="43">
        <v>1</v>
      </c>
      <c r="AZ70" s="43">
        <v>75</v>
      </c>
      <c r="BA70" s="43">
        <v>1044158</v>
      </c>
      <c r="BC70" s="42" t="s">
        <v>74</v>
      </c>
      <c r="BD70" s="43">
        <v>15</v>
      </c>
      <c r="BE70" s="42" t="s">
        <v>5</v>
      </c>
      <c r="BF70" s="43">
        <v>8</v>
      </c>
      <c r="BG70" s="43">
        <v>868902</v>
      </c>
    </row>
    <row r="71" spans="42:59">
      <c r="AP71" s="42" t="s">
        <v>73</v>
      </c>
      <c r="AQ71" s="43">
        <v>23</v>
      </c>
      <c r="AR71" s="42" t="s">
        <v>7</v>
      </c>
      <c r="AS71" s="43">
        <v>3</v>
      </c>
      <c r="AT71" s="43">
        <v>12990467</v>
      </c>
      <c r="AU71" s="43">
        <v>9690590</v>
      </c>
      <c r="AV71" s="43">
        <v>3299877</v>
      </c>
      <c r="AW71" s="43">
        <v>63</v>
      </c>
      <c r="AX71" s="43">
        <v>1016719</v>
      </c>
      <c r="AY71" s="43">
        <v>0.755</v>
      </c>
      <c r="AZ71" s="43">
        <v>75</v>
      </c>
      <c r="BA71" s="43">
        <v>762539</v>
      </c>
      <c r="BC71" s="42" t="s">
        <v>74</v>
      </c>
      <c r="BD71" s="43">
        <v>16</v>
      </c>
      <c r="BE71" s="42" t="s">
        <v>5</v>
      </c>
      <c r="BF71" s="43">
        <v>15</v>
      </c>
      <c r="BG71" s="43">
        <v>1037618</v>
      </c>
    </row>
    <row r="72" spans="42:59">
      <c r="AP72" s="42" t="s">
        <v>73</v>
      </c>
      <c r="AQ72" s="43">
        <v>24</v>
      </c>
      <c r="AR72" s="42" t="s">
        <v>7</v>
      </c>
      <c r="AS72" s="43">
        <v>10</v>
      </c>
      <c r="AT72" s="43">
        <v>10969993</v>
      </c>
      <c r="AU72" s="43">
        <v>8016986</v>
      </c>
      <c r="AV72" s="43">
        <v>2953007</v>
      </c>
      <c r="AW72" s="43">
        <v>62</v>
      </c>
      <c r="AX72" s="43">
        <v>262684</v>
      </c>
      <c r="AY72" s="43">
        <v>0.189</v>
      </c>
      <c r="AZ72" s="43">
        <v>76</v>
      </c>
      <c r="BA72" s="43">
        <v>199640</v>
      </c>
      <c r="BC72" s="42" t="s">
        <v>74</v>
      </c>
      <c r="BD72" s="43">
        <v>17</v>
      </c>
      <c r="BE72" s="42" t="s">
        <v>5</v>
      </c>
      <c r="BF72" s="43">
        <v>22</v>
      </c>
      <c r="BG72" s="43">
        <v>1236087</v>
      </c>
    </row>
    <row r="73" spans="42:59">
      <c r="AP73" s="42" t="s">
        <v>73</v>
      </c>
      <c r="AQ73" s="43">
        <v>24</v>
      </c>
      <c r="AR73" s="42" t="s">
        <v>7</v>
      </c>
      <c r="AS73" s="43">
        <v>10</v>
      </c>
      <c r="AT73" s="43">
        <v>10969993</v>
      </c>
      <c r="AU73" s="43">
        <v>8016986</v>
      </c>
      <c r="AV73" s="43">
        <v>2953007</v>
      </c>
      <c r="AW73" s="43">
        <v>63</v>
      </c>
      <c r="AX73" s="43">
        <v>1346302</v>
      </c>
      <c r="AY73" s="43">
        <v>1</v>
      </c>
      <c r="AZ73" s="43">
        <v>76</v>
      </c>
      <c r="BA73" s="43">
        <v>1023190</v>
      </c>
      <c r="BC73" s="42" t="s">
        <v>74</v>
      </c>
      <c r="BD73" s="43">
        <v>18</v>
      </c>
      <c r="BE73" s="42" t="s">
        <v>5</v>
      </c>
      <c r="BF73" s="43">
        <v>29</v>
      </c>
      <c r="BG73" s="43">
        <v>1479889</v>
      </c>
    </row>
    <row r="74" spans="42:59">
      <c r="AP74" s="42" t="s">
        <v>73</v>
      </c>
      <c r="AQ74" s="43">
        <v>24</v>
      </c>
      <c r="AR74" s="42" t="s">
        <v>7</v>
      </c>
      <c r="AS74" s="43">
        <v>10</v>
      </c>
      <c r="AT74" s="43">
        <v>10969993</v>
      </c>
      <c r="AU74" s="43">
        <v>8016986</v>
      </c>
      <c r="AV74" s="43">
        <v>2953007</v>
      </c>
      <c r="AW74" s="43">
        <v>64</v>
      </c>
      <c r="AX74" s="43">
        <v>1299983</v>
      </c>
      <c r="AY74" s="43">
        <v>1</v>
      </c>
      <c r="AZ74" s="43">
        <v>77</v>
      </c>
      <c r="BA74" s="43">
        <v>1000987</v>
      </c>
      <c r="BC74" s="42" t="s">
        <v>74</v>
      </c>
      <c r="BD74" s="43">
        <v>19</v>
      </c>
      <c r="BE74" s="42" t="s">
        <v>6</v>
      </c>
      <c r="BF74" s="43">
        <v>6</v>
      </c>
      <c r="BG74" s="43">
        <v>1803631</v>
      </c>
    </row>
    <row r="75" spans="42:59">
      <c r="AP75" s="42" t="s">
        <v>73</v>
      </c>
      <c r="AQ75" s="43">
        <v>24</v>
      </c>
      <c r="AR75" s="42" t="s">
        <v>7</v>
      </c>
      <c r="AS75" s="43">
        <v>10</v>
      </c>
      <c r="AT75" s="43">
        <v>10969993</v>
      </c>
      <c r="AU75" s="43">
        <v>8016986</v>
      </c>
      <c r="AV75" s="43">
        <v>2953007</v>
      </c>
      <c r="AW75" s="43">
        <v>65</v>
      </c>
      <c r="AX75" s="43">
        <v>44038</v>
      </c>
      <c r="AY75" s="43">
        <v>3.5000000000000003E-2</v>
      </c>
      <c r="AZ75" s="43">
        <v>77</v>
      </c>
      <c r="BA75" s="43">
        <v>33909</v>
      </c>
      <c r="BC75" s="42" t="s">
        <v>74</v>
      </c>
      <c r="BD75" s="43">
        <v>20</v>
      </c>
      <c r="BE75" s="42" t="s">
        <v>6</v>
      </c>
      <c r="BF75" s="43">
        <v>13</v>
      </c>
      <c r="BG75" s="43">
        <v>2163193</v>
      </c>
    </row>
    <row r="76" spans="42:59">
      <c r="AP76" s="42" t="s">
        <v>73</v>
      </c>
      <c r="AQ76" s="43">
        <v>25</v>
      </c>
      <c r="AR76" s="42" t="s">
        <v>7</v>
      </c>
      <c r="AS76" s="43">
        <v>17</v>
      </c>
      <c r="AT76" s="43">
        <v>9071196</v>
      </c>
      <c r="AU76" s="43">
        <v>6546569</v>
      </c>
      <c r="AV76" s="43">
        <v>2524627</v>
      </c>
      <c r="AW76" s="43">
        <v>64</v>
      </c>
      <c r="AX76" s="43">
        <v>1010172</v>
      </c>
      <c r="AY76" s="43">
        <v>0.77700000000000002</v>
      </c>
      <c r="AZ76" s="43">
        <v>77</v>
      </c>
      <c r="BA76" s="43">
        <v>777832</v>
      </c>
      <c r="BC76" s="42" t="s">
        <v>74</v>
      </c>
      <c r="BD76" s="43">
        <v>21</v>
      </c>
      <c r="BE76" s="42" t="s">
        <v>6</v>
      </c>
      <c r="BF76" s="43">
        <v>20</v>
      </c>
      <c r="BG76" s="43">
        <v>2589927</v>
      </c>
    </row>
    <row r="77" spans="42:59">
      <c r="AP77" s="42" t="s">
        <v>73</v>
      </c>
      <c r="AQ77" s="43">
        <v>25</v>
      </c>
      <c r="AR77" s="42" t="s">
        <v>7</v>
      </c>
      <c r="AS77" s="43">
        <v>17</v>
      </c>
      <c r="AT77" s="43">
        <v>9071196</v>
      </c>
      <c r="AU77" s="43">
        <v>6546569</v>
      </c>
      <c r="AV77" s="43">
        <v>2524627</v>
      </c>
      <c r="AW77" s="43">
        <v>65</v>
      </c>
      <c r="AX77" s="43">
        <v>1253268</v>
      </c>
      <c r="AY77" s="43">
        <v>1</v>
      </c>
      <c r="AZ77" s="43">
        <v>78</v>
      </c>
      <c r="BA77" s="43">
        <v>977549</v>
      </c>
      <c r="BC77" s="42" t="s">
        <v>74</v>
      </c>
      <c r="BD77" s="43">
        <v>22</v>
      </c>
      <c r="BE77" s="42" t="s">
        <v>6</v>
      </c>
      <c r="BF77" s="43">
        <v>27</v>
      </c>
      <c r="BG77" s="43">
        <v>3115402</v>
      </c>
    </row>
    <row r="78" spans="42:59">
      <c r="AP78" s="42" t="s">
        <v>73</v>
      </c>
      <c r="AQ78" s="43">
        <v>25</v>
      </c>
      <c r="AR78" s="42" t="s">
        <v>7</v>
      </c>
      <c r="AS78" s="43">
        <v>17</v>
      </c>
      <c r="AT78" s="43">
        <v>9071196</v>
      </c>
      <c r="AU78" s="43">
        <v>6546569</v>
      </c>
      <c r="AV78" s="43">
        <v>2524627</v>
      </c>
      <c r="AW78" s="43">
        <v>66</v>
      </c>
      <c r="AX78" s="43">
        <v>261187</v>
      </c>
      <c r="AY78" s="43">
        <v>0.14399999999999999</v>
      </c>
      <c r="AZ78" s="43">
        <v>79</v>
      </c>
      <c r="BA78" s="43">
        <v>206338</v>
      </c>
      <c r="BC78" s="42" t="s">
        <v>74</v>
      </c>
      <c r="BD78" s="43">
        <v>23</v>
      </c>
      <c r="BE78" s="42" t="s">
        <v>7</v>
      </c>
      <c r="BF78" s="43">
        <v>3</v>
      </c>
      <c r="BG78" s="43">
        <v>3691556</v>
      </c>
    </row>
    <row r="79" spans="42:59">
      <c r="AP79" s="42" t="s">
        <v>73</v>
      </c>
      <c r="AQ79" s="43">
        <v>26</v>
      </c>
      <c r="AR79" s="42" t="s">
        <v>7</v>
      </c>
      <c r="AS79" s="43">
        <v>24</v>
      </c>
      <c r="AT79" s="43">
        <v>7314783</v>
      </c>
      <c r="AU79" s="43">
        <v>5166405</v>
      </c>
      <c r="AV79" s="43">
        <v>2148378</v>
      </c>
      <c r="AW79" s="43">
        <v>65</v>
      </c>
      <c r="AX79" s="43">
        <v>507027</v>
      </c>
      <c r="AY79" s="43">
        <v>0.40500000000000003</v>
      </c>
      <c r="AZ79" s="43">
        <v>78</v>
      </c>
      <c r="BA79" s="43">
        <v>395481</v>
      </c>
      <c r="BC79" s="42" t="s">
        <v>74</v>
      </c>
      <c r="BD79" s="43">
        <v>24</v>
      </c>
      <c r="BE79" s="42" t="s">
        <v>7</v>
      </c>
      <c r="BF79" s="43">
        <v>10</v>
      </c>
      <c r="BG79" s="43">
        <v>3380829</v>
      </c>
    </row>
    <row r="80" spans="42:59">
      <c r="AP80" s="42" t="s">
        <v>73</v>
      </c>
      <c r="AQ80" s="43">
        <v>26</v>
      </c>
      <c r="AR80" s="42" t="s">
        <v>7</v>
      </c>
      <c r="AS80" s="43">
        <v>24</v>
      </c>
      <c r="AT80" s="43">
        <v>7314783</v>
      </c>
      <c r="AU80" s="43">
        <v>5166405</v>
      </c>
      <c r="AV80" s="43">
        <v>2148378</v>
      </c>
      <c r="AW80" s="43">
        <v>66</v>
      </c>
      <c r="AX80" s="43">
        <v>1641351</v>
      </c>
      <c r="AY80" s="43">
        <v>0.90700000000000003</v>
      </c>
      <c r="AZ80" s="43">
        <v>79</v>
      </c>
      <c r="BA80" s="43">
        <v>1296667</v>
      </c>
      <c r="BC80" s="42" t="s">
        <v>74</v>
      </c>
      <c r="BD80" s="43">
        <v>25</v>
      </c>
      <c r="BE80" s="42" t="s">
        <v>7</v>
      </c>
      <c r="BF80" s="43">
        <v>17</v>
      </c>
      <c r="BG80" s="43">
        <v>2933846</v>
      </c>
    </row>
    <row r="81" spans="42:59">
      <c r="AP81" s="42" t="s">
        <v>73</v>
      </c>
      <c r="AQ81" s="43">
        <v>27</v>
      </c>
      <c r="AR81" s="42" t="s">
        <v>8</v>
      </c>
      <c r="AS81" s="43">
        <v>1</v>
      </c>
      <c r="AT81" s="43">
        <v>5721460</v>
      </c>
      <c r="AU81" s="43">
        <v>3901601</v>
      </c>
      <c r="AV81" s="43">
        <v>1819859</v>
      </c>
      <c r="AW81" s="43">
        <v>66</v>
      </c>
      <c r="AX81" s="43">
        <v>722961</v>
      </c>
      <c r="AY81" s="43">
        <v>0.4</v>
      </c>
      <c r="AZ81" s="43">
        <v>78</v>
      </c>
      <c r="BA81" s="43">
        <v>563910</v>
      </c>
      <c r="BC81" s="42" t="s">
        <v>74</v>
      </c>
      <c r="BD81" s="43">
        <v>26</v>
      </c>
      <c r="BE81" s="42" t="s">
        <v>7</v>
      </c>
      <c r="BF81" s="43">
        <v>24</v>
      </c>
      <c r="BG81" s="43">
        <v>2525663</v>
      </c>
    </row>
    <row r="82" spans="42:59">
      <c r="AP82" s="42" t="s">
        <v>73</v>
      </c>
      <c r="AQ82" s="43">
        <v>27</v>
      </c>
      <c r="AR82" s="42" t="s">
        <v>8</v>
      </c>
      <c r="AS82" s="43">
        <v>1</v>
      </c>
      <c r="AT82" s="43">
        <v>5721460</v>
      </c>
      <c r="AU82" s="43">
        <v>3901601</v>
      </c>
      <c r="AV82" s="43">
        <v>1819859</v>
      </c>
      <c r="AW82" s="43">
        <v>67</v>
      </c>
      <c r="AX82" s="43">
        <v>1096898</v>
      </c>
      <c r="AY82" s="43">
        <v>0.63100000000000001</v>
      </c>
      <c r="AZ82" s="43">
        <v>79</v>
      </c>
      <c r="BA82" s="43">
        <v>866549</v>
      </c>
      <c r="BC82" s="42" t="s">
        <v>74</v>
      </c>
      <c r="BD82" s="43">
        <v>27</v>
      </c>
      <c r="BE82" s="42" t="s">
        <v>8</v>
      </c>
      <c r="BF82" s="43">
        <v>1</v>
      </c>
      <c r="BG82" s="43">
        <v>2143059</v>
      </c>
    </row>
    <row r="83" spans="42:59">
      <c r="AP83" s="42" t="s">
        <v>73</v>
      </c>
      <c r="AQ83" s="43">
        <v>28</v>
      </c>
      <c r="AR83" s="42" t="s">
        <v>8</v>
      </c>
      <c r="AS83" s="43">
        <v>8</v>
      </c>
      <c r="AT83" s="43">
        <v>4311933</v>
      </c>
      <c r="AU83" s="43">
        <v>2777265</v>
      </c>
      <c r="AV83" s="43">
        <v>1534668</v>
      </c>
      <c r="AW83" s="43">
        <v>67</v>
      </c>
      <c r="AX83" s="43">
        <v>1051495</v>
      </c>
      <c r="AY83" s="43">
        <v>0.60499999999999998</v>
      </c>
      <c r="AZ83" s="43">
        <v>77</v>
      </c>
      <c r="BA83" s="43">
        <v>809651</v>
      </c>
      <c r="BC83" s="42" t="s">
        <v>74</v>
      </c>
      <c r="BD83" s="43">
        <v>28</v>
      </c>
      <c r="BE83" s="42" t="s">
        <v>8</v>
      </c>
      <c r="BF83" s="43">
        <v>8</v>
      </c>
      <c r="BG83" s="43">
        <v>1784991</v>
      </c>
    </row>
    <row r="84" spans="42:59">
      <c r="AP84" s="42" t="s">
        <v>73</v>
      </c>
      <c r="AQ84" s="43">
        <v>28</v>
      </c>
      <c r="AR84" s="42" t="s">
        <v>8</v>
      </c>
      <c r="AS84" s="43">
        <v>8</v>
      </c>
      <c r="AT84" s="43">
        <v>4311933</v>
      </c>
      <c r="AU84" s="43">
        <v>2777265</v>
      </c>
      <c r="AV84" s="43">
        <v>1534668</v>
      </c>
      <c r="AW84" s="43">
        <v>68</v>
      </c>
      <c r="AX84" s="43">
        <v>483173</v>
      </c>
      <c r="AY84" s="43">
        <v>0.28999999999999998</v>
      </c>
      <c r="AZ84" s="43">
        <v>78</v>
      </c>
      <c r="BA84" s="43">
        <v>376875</v>
      </c>
      <c r="BC84" s="42" t="s">
        <v>74</v>
      </c>
      <c r="BD84" s="43">
        <v>29</v>
      </c>
      <c r="BE84" s="42" t="s">
        <v>8</v>
      </c>
      <c r="BF84" s="43">
        <v>15</v>
      </c>
      <c r="BG84" s="43">
        <v>1468781</v>
      </c>
    </row>
    <row r="85" spans="42:59">
      <c r="AP85" s="42" t="s">
        <v>73</v>
      </c>
      <c r="AQ85" s="43">
        <v>29</v>
      </c>
      <c r="AR85" s="42" t="s">
        <v>8</v>
      </c>
      <c r="AS85" s="43">
        <v>15</v>
      </c>
      <c r="AT85" s="43">
        <v>3106909</v>
      </c>
      <c r="AU85" s="43">
        <v>1818504</v>
      </c>
      <c r="AV85" s="43">
        <v>1288405</v>
      </c>
      <c r="AW85" s="43">
        <v>68</v>
      </c>
      <c r="AX85" s="43">
        <v>1288405</v>
      </c>
      <c r="AY85" s="43">
        <v>0.77300000000000002</v>
      </c>
      <c r="AZ85" s="43">
        <v>76</v>
      </c>
      <c r="BA85" s="43">
        <v>979188</v>
      </c>
      <c r="BC85" s="42" t="s">
        <v>74</v>
      </c>
      <c r="BD85" s="43">
        <v>30</v>
      </c>
      <c r="BE85" s="42" t="s">
        <v>8</v>
      </c>
      <c r="BF85" s="43">
        <v>23</v>
      </c>
      <c r="BG85" s="43">
        <v>1183975</v>
      </c>
    </row>
    <row r="86" spans="42:59">
      <c r="AP86" s="42" t="s">
        <v>73</v>
      </c>
      <c r="AQ86" s="43">
        <v>30</v>
      </c>
      <c r="AR86" s="42" t="s">
        <v>8</v>
      </c>
      <c r="AS86" s="43">
        <v>23</v>
      </c>
      <c r="AT86" s="43">
        <v>2127095</v>
      </c>
      <c r="AU86" s="43">
        <v>1050426</v>
      </c>
      <c r="AV86" s="43">
        <v>1076669</v>
      </c>
      <c r="AW86" s="43">
        <v>68</v>
      </c>
      <c r="AX86" s="43">
        <v>532993</v>
      </c>
      <c r="AY86" s="43">
        <v>0.32</v>
      </c>
      <c r="AZ86" s="43">
        <v>73</v>
      </c>
      <c r="BA86" s="43">
        <v>389085</v>
      </c>
      <c r="BC86" s="42" t="s">
        <v>74</v>
      </c>
      <c r="BD86" s="43">
        <v>31</v>
      </c>
      <c r="BE86" s="42" t="s">
        <v>8</v>
      </c>
      <c r="BF86" s="43">
        <v>29</v>
      </c>
      <c r="BG86" s="43">
        <v>939811</v>
      </c>
    </row>
    <row r="87" spans="42:59">
      <c r="AP87" s="42" t="s">
        <v>73</v>
      </c>
      <c r="AQ87" s="43">
        <v>30</v>
      </c>
      <c r="AR87" s="42" t="s">
        <v>8</v>
      </c>
      <c r="AS87" s="43">
        <v>23</v>
      </c>
      <c r="AT87" s="43">
        <v>2127095</v>
      </c>
      <c r="AU87" s="43">
        <v>1050426</v>
      </c>
      <c r="AV87" s="43">
        <v>1076669</v>
      </c>
      <c r="AW87" s="43">
        <v>69</v>
      </c>
      <c r="AX87" s="43">
        <v>543676</v>
      </c>
      <c r="AY87" s="43">
        <v>0.34100000000000003</v>
      </c>
      <c r="AZ87" s="43">
        <v>73</v>
      </c>
      <c r="BA87" s="43">
        <v>396883</v>
      </c>
      <c r="BC87" s="42" t="s">
        <v>74</v>
      </c>
      <c r="BD87" s="43">
        <v>32</v>
      </c>
      <c r="BE87" s="42" t="s">
        <v>9</v>
      </c>
      <c r="BF87" s="43">
        <v>5</v>
      </c>
      <c r="BG87" s="43">
        <v>611107</v>
      </c>
    </row>
    <row r="88" spans="42:59">
      <c r="AP88" s="42" t="s">
        <v>73</v>
      </c>
      <c r="AQ88" s="43">
        <v>31</v>
      </c>
      <c r="AR88" s="42" t="s">
        <v>8</v>
      </c>
      <c r="AS88" s="43">
        <v>29</v>
      </c>
      <c r="AT88" s="43">
        <v>1393196</v>
      </c>
      <c r="AU88" s="43">
        <v>498138</v>
      </c>
      <c r="AV88" s="43">
        <v>895058</v>
      </c>
      <c r="AW88" s="43">
        <v>69</v>
      </c>
      <c r="AX88" s="43">
        <v>895058</v>
      </c>
      <c r="AY88" s="43">
        <v>0.56100000000000005</v>
      </c>
      <c r="AZ88" s="43">
        <v>70</v>
      </c>
      <c r="BA88" s="43">
        <v>626541</v>
      </c>
      <c r="BC88" s="42" t="s">
        <v>74</v>
      </c>
      <c r="BD88" s="43">
        <v>33</v>
      </c>
      <c r="BE88" s="42" t="s">
        <v>9</v>
      </c>
      <c r="BF88" s="43">
        <v>12</v>
      </c>
      <c r="BG88" s="43">
        <v>455042</v>
      </c>
    </row>
    <row r="89" spans="42:59">
      <c r="AP89" s="42" t="s">
        <v>73</v>
      </c>
      <c r="AQ89" s="43">
        <v>32</v>
      </c>
      <c r="AR89" s="42" t="s">
        <v>9</v>
      </c>
      <c r="AS89" s="43">
        <v>5</v>
      </c>
      <c r="AT89" s="43">
        <v>925919</v>
      </c>
      <c r="AU89" s="43">
        <v>186747</v>
      </c>
      <c r="AV89" s="43">
        <v>739172</v>
      </c>
      <c r="AW89" s="43">
        <v>69</v>
      </c>
      <c r="AX89" s="43">
        <v>739172</v>
      </c>
      <c r="AY89" s="43">
        <v>0.46400000000000002</v>
      </c>
      <c r="AZ89" s="43">
        <v>66</v>
      </c>
      <c r="BA89" s="43">
        <v>487854</v>
      </c>
      <c r="BC89" s="42" t="s">
        <v>74</v>
      </c>
      <c r="BD89" s="43">
        <v>34</v>
      </c>
      <c r="BE89" s="42" t="s">
        <v>9</v>
      </c>
      <c r="BF89" s="43">
        <v>19</v>
      </c>
      <c r="BG89" s="43">
        <v>409056</v>
      </c>
    </row>
    <row r="90" spans="42:59">
      <c r="AP90" s="42" t="s">
        <v>73</v>
      </c>
      <c r="AQ90" s="43">
        <v>33</v>
      </c>
      <c r="AR90" s="42" t="s">
        <v>9</v>
      </c>
      <c r="AS90" s="43">
        <v>12</v>
      </c>
      <c r="AT90" s="43">
        <v>745970</v>
      </c>
      <c r="AU90" s="43">
        <v>141360</v>
      </c>
      <c r="AV90" s="43">
        <v>604610</v>
      </c>
      <c r="AW90" s="43">
        <v>69</v>
      </c>
      <c r="AX90" s="43">
        <v>604610</v>
      </c>
      <c r="AY90" s="43">
        <v>0.379</v>
      </c>
      <c r="AZ90" s="43">
        <v>61</v>
      </c>
      <c r="BA90" s="43">
        <v>368812</v>
      </c>
      <c r="BC90" s="42" t="s">
        <v>74</v>
      </c>
      <c r="BD90" s="43">
        <v>35</v>
      </c>
      <c r="BE90" s="42" t="s">
        <v>9</v>
      </c>
      <c r="BF90" s="43">
        <v>26</v>
      </c>
      <c r="BG90" s="43">
        <v>292119</v>
      </c>
    </row>
    <row r="91" spans="42:59">
      <c r="AP91" s="42" t="s">
        <v>73</v>
      </c>
      <c r="AQ91" s="43">
        <v>34</v>
      </c>
      <c r="AR91" s="42" t="s">
        <v>9</v>
      </c>
      <c r="AS91" s="43">
        <v>19</v>
      </c>
      <c r="AT91" s="43">
        <v>874057</v>
      </c>
      <c r="AU91" s="43">
        <v>387086</v>
      </c>
      <c r="AV91" s="43">
        <v>486971</v>
      </c>
      <c r="AW91" s="43">
        <v>69</v>
      </c>
      <c r="AX91" s="43">
        <v>486971</v>
      </c>
      <c r="AY91" s="43">
        <v>0.30499999999999999</v>
      </c>
      <c r="AZ91" s="43">
        <v>56</v>
      </c>
      <c r="BA91" s="43">
        <v>272704</v>
      </c>
      <c r="BC91" s="42" t="s">
        <v>74</v>
      </c>
      <c r="BD91" s="43">
        <v>36</v>
      </c>
      <c r="BE91" s="42" t="s">
        <v>10</v>
      </c>
      <c r="BF91" s="43">
        <v>2</v>
      </c>
      <c r="BG91" s="43">
        <v>197154</v>
      </c>
    </row>
    <row r="92" spans="42:59">
      <c r="AP92" s="42" t="s">
        <v>73</v>
      </c>
      <c r="AQ92" s="43">
        <v>35</v>
      </c>
      <c r="AR92" s="42" t="s">
        <v>9</v>
      </c>
      <c r="AS92" s="43">
        <v>26</v>
      </c>
      <c r="AT92" s="43">
        <v>1330885</v>
      </c>
      <c r="AU92" s="43">
        <v>949030</v>
      </c>
      <c r="AV92" s="43">
        <v>381855</v>
      </c>
      <c r="AW92" s="43">
        <v>69</v>
      </c>
      <c r="AX92" s="43">
        <v>381855</v>
      </c>
      <c r="AY92" s="43">
        <v>0.24</v>
      </c>
      <c r="AZ92" s="43">
        <v>51</v>
      </c>
      <c r="BA92" s="43">
        <v>194746</v>
      </c>
      <c r="BC92" s="42" t="s">
        <v>74</v>
      </c>
      <c r="BD92" s="43">
        <v>37</v>
      </c>
      <c r="BE92" s="42" t="s">
        <v>10</v>
      </c>
      <c r="BF92" s="43">
        <v>9</v>
      </c>
      <c r="BG92" s="43">
        <v>121954</v>
      </c>
    </row>
    <row r="93" spans="42:59">
      <c r="AP93" s="42" t="s">
        <v>73</v>
      </c>
      <c r="AQ93" s="43">
        <v>36</v>
      </c>
      <c r="AR93" s="42" t="s">
        <v>10</v>
      </c>
      <c r="AS93" s="43">
        <v>2</v>
      </c>
      <c r="AT93" s="43">
        <v>2137160</v>
      </c>
      <c r="AU93" s="43">
        <v>1852302</v>
      </c>
      <c r="AV93" s="43">
        <v>284858</v>
      </c>
      <c r="AW93" s="43">
        <v>68</v>
      </c>
      <c r="AX93" s="43">
        <v>284858</v>
      </c>
      <c r="AY93" s="43">
        <v>0.17100000000000001</v>
      </c>
      <c r="AZ93" s="43">
        <v>47</v>
      </c>
      <c r="BA93" s="43">
        <v>133883</v>
      </c>
      <c r="BC93" s="42" t="s">
        <v>74</v>
      </c>
      <c r="BD93" s="43">
        <v>38</v>
      </c>
      <c r="BE93" s="42" t="s">
        <v>10</v>
      </c>
      <c r="BF93" s="43">
        <v>16</v>
      </c>
      <c r="BG93" s="43">
        <v>57112</v>
      </c>
    </row>
    <row r="94" spans="42:59">
      <c r="AP94" s="42" t="s">
        <v>73</v>
      </c>
      <c r="AQ94" s="43">
        <v>37</v>
      </c>
      <c r="AR94" s="42" t="s">
        <v>10</v>
      </c>
      <c r="AS94" s="43">
        <v>9</v>
      </c>
      <c r="AT94" s="43">
        <v>3313590</v>
      </c>
      <c r="AU94" s="43">
        <v>3122007</v>
      </c>
      <c r="AV94" s="43">
        <v>191583</v>
      </c>
      <c r="AW94" s="43">
        <v>67</v>
      </c>
      <c r="AX94" s="43">
        <v>53152</v>
      </c>
      <c r="AY94" s="43">
        <v>3.1E-2</v>
      </c>
      <c r="AZ94" s="43">
        <v>43</v>
      </c>
      <c r="BA94" s="43">
        <v>22855</v>
      </c>
      <c r="BC94" s="42" t="s">
        <v>74</v>
      </c>
      <c r="BD94" s="43">
        <v>39</v>
      </c>
      <c r="BE94" s="42" t="s">
        <v>10</v>
      </c>
      <c r="BF94" s="43">
        <v>23</v>
      </c>
      <c r="BG94" s="43">
        <v>10800</v>
      </c>
    </row>
    <row r="95" spans="42:59">
      <c r="AP95" s="42" t="s">
        <v>73</v>
      </c>
      <c r="AQ95" s="43">
        <v>37</v>
      </c>
      <c r="AR95" s="42" t="s">
        <v>10</v>
      </c>
      <c r="AS95" s="43">
        <v>9</v>
      </c>
      <c r="AT95" s="43">
        <v>3313590</v>
      </c>
      <c r="AU95" s="43">
        <v>3122007</v>
      </c>
      <c r="AV95" s="43">
        <v>191583</v>
      </c>
      <c r="AW95" s="43">
        <v>68</v>
      </c>
      <c r="AX95" s="43">
        <v>138431</v>
      </c>
      <c r="AY95" s="43">
        <v>8.3000000000000004E-2</v>
      </c>
      <c r="AZ95" s="43">
        <v>42</v>
      </c>
      <c r="BA95" s="43">
        <v>58141</v>
      </c>
      <c r="BC95" s="42" t="s">
        <v>75</v>
      </c>
      <c r="BD95" s="43">
        <v>10</v>
      </c>
      <c r="BE95" s="42" t="s">
        <v>4</v>
      </c>
      <c r="BF95" s="43">
        <v>4</v>
      </c>
      <c r="BG95" s="43">
        <v>943346</v>
      </c>
    </row>
    <row r="96" spans="42:59">
      <c r="AP96" s="42" t="s">
        <v>73</v>
      </c>
      <c r="AQ96" s="43">
        <v>38</v>
      </c>
      <c r="AR96" s="42" t="s">
        <v>10</v>
      </c>
      <c r="AS96" s="43">
        <v>16</v>
      </c>
      <c r="AT96" s="43">
        <v>4880880</v>
      </c>
      <c r="AU96" s="43">
        <v>4783254</v>
      </c>
      <c r="AV96" s="43">
        <v>97626</v>
      </c>
      <c r="AW96" s="43">
        <v>67</v>
      </c>
      <c r="AX96" s="43">
        <v>97626</v>
      </c>
      <c r="AY96" s="43">
        <v>5.6000000000000001E-2</v>
      </c>
      <c r="AZ96" s="43">
        <v>38</v>
      </c>
      <c r="BA96" s="43">
        <v>37098</v>
      </c>
      <c r="BC96" s="42" t="s">
        <v>75</v>
      </c>
      <c r="BD96" s="43">
        <v>11</v>
      </c>
      <c r="BE96" s="42" t="s">
        <v>4</v>
      </c>
      <c r="BF96" s="43">
        <v>11</v>
      </c>
      <c r="BG96" s="43">
        <v>970426</v>
      </c>
    </row>
    <row r="97" spans="42:59">
      <c r="AP97" s="42" t="s">
        <v>73</v>
      </c>
      <c r="AQ97" s="43">
        <v>39</v>
      </c>
      <c r="AR97" s="42" t="s">
        <v>10</v>
      </c>
      <c r="AS97" s="43">
        <v>23</v>
      </c>
      <c r="AT97" s="43">
        <v>6859738</v>
      </c>
      <c r="AU97" s="43">
        <v>6839738</v>
      </c>
      <c r="AV97" s="43">
        <v>20000</v>
      </c>
      <c r="AW97" s="43">
        <v>65</v>
      </c>
      <c r="AX97" s="43">
        <v>20000</v>
      </c>
      <c r="AY97" s="43">
        <v>1.6E-2</v>
      </c>
      <c r="AZ97" s="43">
        <v>35</v>
      </c>
      <c r="BA97" s="43">
        <v>7000</v>
      </c>
      <c r="BC97" s="42" t="s">
        <v>75</v>
      </c>
      <c r="BD97" s="43">
        <v>12</v>
      </c>
      <c r="BE97" s="42" t="s">
        <v>4</v>
      </c>
      <c r="BF97" s="43">
        <v>18</v>
      </c>
      <c r="BG97" s="43">
        <v>1028091</v>
      </c>
    </row>
    <row r="98" spans="42:59">
      <c r="AP98" s="42" t="s">
        <v>74</v>
      </c>
      <c r="AQ98" s="43">
        <v>10</v>
      </c>
      <c r="AR98" s="42" t="s">
        <v>4</v>
      </c>
      <c r="AS98" s="43">
        <v>4</v>
      </c>
      <c r="AT98" s="43">
        <v>40907825</v>
      </c>
      <c r="AU98" s="43">
        <v>39728643</v>
      </c>
      <c r="AV98" s="43">
        <v>1179182</v>
      </c>
      <c r="AW98" s="43">
        <v>45</v>
      </c>
      <c r="AX98" s="43">
        <v>676553</v>
      </c>
      <c r="AY98" s="43">
        <v>0.32300000000000001</v>
      </c>
      <c r="AZ98" s="43">
        <v>60</v>
      </c>
      <c r="BA98" s="43">
        <v>405932</v>
      </c>
      <c r="BC98" s="42" t="s">
        <v>75</v>
      </c>
      <c r="BD98" s="43">
        <v>13</v>
      </c>
      <c r="BE98" s="42" t="s">
        <v>4</v>
      </c>
      <c r="BF98" s="43">
        <v>25</v>
      </c>
      <c r="BG98" s="43">
        <v>1122364</v>
      </c>
    </row>
    <row r="99" spans="42:59">
      <c r="AP99" s="42" t="s">
        <v>74</v>
      </c>
      <c r="AQ99" s="43">
        <v>10</v>
      </c>
      <c r="AR99" s="42" t="s">
        <v>4</v>
      </c>
      <c r="AS99" s="43">
        <v>4</v>
      </c>
      <c r="AT99" s="43">
        <v>40907825</v>
      </c>
      <c r="AU99" s="43">
        <v>39728643</v>
      </c>
      <c r="AV99" s="43">
        <v>1179182</v>
      </c>
      <c r="AW99" s="43">
        <v>46</v>
      </c>
      <c r="AX99" s="43">
        <v>502629</v>
      </c>
      <c r="AY99" s="43">
        <v>0.24399999999999999</v>
      </c>
      <c r="AZ99" s="43">
        <v>60</v>
      </c>
      <c r="BA99" s="43">
        <v>301577</v>
      </c>
      <c r="BC99" s="42" t="s">
        <v>75</v>
      </c>
      <c r="BD99" s="43">
        <v>14</v>
      </c>
      <c r="BE99" s="42" t="s">
        <v>5</v>
      </c>
      <c r="BF99" s="43">
        <v>1</v>
      </c>
      <c r="BG99" s="43">
        <v>1000311</v>
      </c>
    </row>
    <row r="100" spans="42:59">
      <c r="AP100" s="42" t="s">
        <v>74</v>
      </c>
      <c r="AQ100" s="43">
        <v>11</v>
      </c>
      <c r="AR100" s="42" t="s">
        <v>4</v>
      </c>
      <c r="AS100" s="43">
        <v>11</v>
      </c>
      <c r="AT100" s="43">
        <v>39189832</v>
      </c>
      <c r="AU100" s="43">
        <v>38015929</v>
      </c>
      <c r="AV100" s="43">
        <v>1173903</v>
      </c>
      <c r="AW100" s="43">
        <v>46</v>
      </c>
      <c r="AX100" s="43">
        <v>1018559</v>
      </c>
      <c r="AY100" s="43">
        <v>0.49399999999999999</v>
      </c>
      <c r="AZ100" s="43">
        <v>62</v>
      </c>
      <c r="BA100" s="43">
        <v>631507</v>
      </c>
      <c r="BC100" s="42" t="s">
        <v>75</v>
      </c>
      <c r="BD100" s="43">
        <v>15</v>
      </c>
      <c r="BE100" s="42" t="s">
        <v>5</v>
      </c>
      <c r="BF100" s="43">
        <v>8</v>
      </c>
      <c r="BG100" s="43">
        <v>1158249</v>
      </c>
    </row>
    <row r="101" spans="42:59">
      <c r="AP101" s="42" t="s">
        <v>74</v>
      </c>
      <c r="AQ101" s="43">
        <v>11</v>
      </c>
      <c r="AR101" s="42" t="s">
        <v>4</v>
      </c>
      <c r="AS101" s="43">
        <v>11</v>
      </c>
      <c r="AT101" s="43">
        <v>39189832</v>
      </c>
      <c r="AU101" s="43">
        <v>38015929</v>
      </c>
      <c r="AV101" s="43">
        <v>1173903</v>
      </c>
      <c r="AW101" s="43">
        <v>47</v>
      </c>
      <c r="AX101" s="43">
        <v>155344</v>
      </c>
      <c r="AY101" s="43">
        <v>7.6999999999999999E-2</v>
      </c>
      <c r="AZ101" s="43">
        <v>62</v>
      </c>
      <c r="BA101" s="43">
        <v>96313</v>
      </c>
      <c r="BC101" s="42" t="s">
        <v>75</v>
      </c>
      <c r="BD101" s="43">
        <v>16</v>
      </c>
      <c r="BE101" s="42" t="s">
        <v>5</v>
      </c>
      <c r="BF101" s="43">
        <v>15</v>
      </c>
      <c r="BG101" s="43">
        <v>1378124</v>
      </c>
    </row>
    <row r="102" spans="42:59">
      <c r="AP102" s="42" t="s">
        <v>74</v>
      </c>
      <c r="AQ102" s="43">
        <v>12</v>
      </c>
      <c r="AR102" s="42" t="s">
        <v>4</v>
      </c>
      <c r="AS102" s="43">
        <v>18</v>
      </c>
      <c r="AT102" s="43">
        <v>37324334</v>
      </c>
      <c r="AU102" s="43">
        <v>36119540</v>
      </c>
      <c r="AV102" s="43">
        <v>1204794</v>
      </c>
      <c r="AW102" s="43">
        <v>47</v>
      </c>
      <c r="AX102" s="43">
        <v>1175517</v>
      </c>
      <c r="AY102" s="43">
        <v>0.58099999999999996</v>
      </c>
      <c r="AZ102" s="43">
        <v>64</v>
      </c>
      <c r="BA102" s="43">
        <v>752331</v>
      </c>
      <c r="BC102" s="42" t="s">
        <v>75</v>
      </c>
      <c r="BD102" s="43">
        <v>17</v>
      </c>
      <c r="BE102" s="42" t="s">
        <v>5</v>
      </c>
      <c r="BF102" s="43">
        <v>22</v>
      </c>
      <c r="BG102" s="43">
        <v>1648116</v>
      </c>
    </row>
    <row r="103" spans="42:59">
      <c r="AP103" s="42" t="s">
        <v>74</v>
      </c>
      <c r="AQ103" s="43">
        <v>12</v>
      </c>
      <c r="AR103" s="42" t="s">
        <v>4</v>
      </c>
      <c r="AS103" s="43">
        <v>18</v>
      </c>
      <c r="AT103" s="43">
        <v>37324334</v>
      </c>
      <c r="AU103" s="43">
        <v>36119540</v>
      </c>
      <c r="AV103" s="43">
        <v>1204794</v>
      </c>
      <c r="AW103" s="43">
        <v>48</v>
      </c>
      <c r="AX103" s="43">
        <v>29277</v>
      </c>
      <c r="AY103" s="43">
        <v>1.4999999999999999E-2</v>
      </c>
      <c r="AZ103" s="43">
        <v>64</v>
      </c>
      <c r="BA103" s="43">
        <v>18737</v>
      </c>
      <c r="BC103" s="42" t="s">
        <v>75</v>
      </c>
      <c r="BD103" s="43">
        <v>18</v>
      </c>
      <c r="BE103" s="42" t="s">
        <v>5</v>
      </c>
      <c r="BF103" s="43">
        <v>29</v>
      </c>
      <c r="BG103" s="43">
        <v>1973185</v>
      </c>
    </row>
    <row r="104" spans="42:59">
      <c r="AP104" s="42" t="s">
        <v>74</v>
      </c>
      <c r="AQ104" s="43">
        <v>13</v>
      </c>
      <c r="AR104" s="42" t="s">
        <v>4</v>
      </c>
      <c r="AS104" s="43">
        <v>25</v>
      </c>
      <c r="AT104" s="43">
        <v>35332035</v>
      </c>
      <c r="AU104" s="43">
        <v>34056622</v>
      </c>
      <c r="AV104" s="43">
        <v>1275413</v>
      </c>
      <c r="AW104" s="43">
        <v>48</v>
      </c>
      <c r="AX104" s="43">
        <v>1167515</v>
      </c>
      <c r="AY104" s="43">
        <v>0.58799999999999997</v>
      </c>
      <c r="AZ104" s="43">
        <v>66</v>
      </c>
      <c r="BA104" s="43">
        <v>770560</v>
      </c>
      <c r="BC104" s="42" t="s">
        <v>75</v>
      </c>
      <c r="BD104" s="43">
        <v>19</v>
      </c>
      <c r="BE104" s="42" t="s">
        <v>6</v>
      </c>
      <c r="BF104" s="43">
        <v>6</v>
      </c>
      <c r="BG104" s="43">
        <v>2404841</v>
      </c>
    </row>
    <row r="105" spans="42:59">
      <c r="AP105" s="42" t="s">
        <v>74</v>
      </c>
      <c r="AQ105" s="43">
        <v>13</v>
      </c>
      <c r="AR105" s="42" t="s">
        <v>4</v>
      </c>
      <c r="AS105" s="43">
        <v>25</v>
      </c>
      <c r="AT105" s="43">
        <v>35332035</v>
      </c>
      <c r="AU105" s="43">
        <v>34056622</v>
      </c>
      <c r="AV105" s="43">
        <v>1275413</v>
      </c>
      <c r="AW105" s="43">
        <v>49</v>
      </c>
      <c r="AX105" s="43">
        <v>107898</v>
      </c>
      <c r="AY105" s="43">
        <v>5.5E-2</v>
      </c>
      <c r="AZ105" s="43">
        <v>66</v>
      </c>
      <c r="BA105" s="43">
        <v>71213</v>
      </c>
      <c r="BC105" s="42" t="s">
        <v>75</v>
      </c>
      <c r="BD105" s="43">
        <v>20</v>
      </c>
      <c r="BE105" s="42" t="s">
        <v>6</v>
      </c>
      <c r="BF105" s="43">
        <v>13</v>
      </c>
      <c r="BG105" s="43">
        <v>2884258</v>
      </c>
    </row>
    <row r="106" spans="42:59">
      <c r="AP106" s="42" t="s">
        <v>74</v>
      </c>
      <c r="AQ106" s="43">
        <v>14</v>
      </c>
      <c r="AR106" s="42" t="s">
        <v>5</v>
      </c>
      <c r="AS106" s="43">
        <v>1</v>
      </c>
      <c r="AT106" s="43">
        <v>33233643</v>
      </c>
      <c r="AU106" s="43">
        <v>31844322</v>
      </c>
      <c r="AV106" s="43">
        <v>1389321</v>
      </c>
      <c r="AW106" s="43">
        <v>49</v>
      </c>
      <c r="AX106" s="43">
        <v>1014656</v>
      </c>
      <c r="AY106" s="43">
        <v>0.52200000000000002</v>
      </c>
      <c r="AZ106" s="43">
        <v>54</v>
      </c>
      <c r="BA106" s="43">
        <v>547914</v>
      </c>
      <c r="BC106" s="42" t="s">
        <v>75</v>
      </c>
      <c r="BD106" s="43">
        <v>21</v>
      </c>
      <c r="BE106" s="42" t="s">
        <v>6</v>
      </c>
      <c r="BF106" s="43">
        <v>20</v>
      </c>
      <c r="BG106" s="43">
        <v>3465064</v>
      </c>
    </row>
    <row r="107" spans="42:59">
      <c r="AP107" s="42" t="s">
        <v>74</v>
      </c>
      <c r="AQ107" s="43">
        <v>14</v>
      </c>
      <c r="AR107" s="42" t="s">
        <v>5</v>
      </c>
      <c r="AS107" s="43">
        <v>1</v>
      </c>
      <c r="AT107" s="43">
        <v>33233643</v>
      </c>
      <c r="AU107" s="43">
        <v>31844322</v>
      </c>
      <c r="AV107" s="43">
        <v>1389321</v>
      </c>
      <c r="AW107" s="43">
        <v>50</v>
      </c>
      <c r="AX107" s="43">
        <v>374665</v>
      </c>
      <c r="AY107" s="43">
        <v>0.19700000000000001</v>
      </c>
      <c r="AZ107" s="43">
        <v>53</v>
      </c>
      <c r="BA107" s="43">
        <v>198572</v>
      </c>
      <c r="BC107" s="42" t="s">
        <v>75</v>
      </c>
      <c r="BD107" s="43">
        <v>22</v>
      </c>
      <c r="BE107" s="42" t="s">
        <v>6</v>
      </c>
      <c r="BF107" s="43">
        <v>27</v>
      </c>
      <c r="BG107" s="43">
        <v>4158360</v>
      </c>
    </row>
    <row r="108" spans="42:59">
      <c r="AP108" s="42" t="s">
        <v>74</v>
      </c>
      <c r="AQ108" s="43">
        <v>15</v>
      </c>
      <c r="AR108" s="42" t="s">
        <v>5</v>
      </c>
      <c r="AS108" s="43">
        <v>8</v>
      </c>
      <c r="AT108" s="43">
        <v>31049864</v>
      </c>
      <c r="AU108" s="43">
        <v>29499787</v>
      </c>
      <c r="AV108" s="43">
        <v>1550077</v>
      </c>
      <c r="AW108" s="43">
        <v>50</v>
      </c>
      <c r="AX108" s="43">
        <v>737054</v>
      </c>
      <c r="AY108" s="43">
        <v>0.38700000000000001</v>
      </c>
      <c r="AZ108" s="43">
        <v>56</v>
      </c>
      <c r="BA108" s="43">
        <v>412750</v>
      </c>
      <c r="BC108" s="42" t="s">
        <v>75</v>
      </c>
      <c r="BD108" s="43">
        <v>23</v>
      </c>
      <c r="BE108" s="42" t="s">
        <v>7</v>
      </c>
      <c r="BF108" s="43">
        <v>3</v>
      </c>
      <c r="BG108" s="43">
        <v>4945509</v>
      </c>
    </row>
    <row r="109" spans="42:59">
      <c r="AP109" s="42" t="s">
        <v>74</v>
      </c>
      <c r="AQ109" s="43">
        <v>15</v>
      </c>
      <c r="AR109" s="42" t="s">
        <v>5</v>
      </c>
      <c r="AS109" s="43">
        <v>8</v>
      </c>
      <c r="AT109" s="43">
        <v>31049864</v>
      </c>
      <c r="AU109" s="43">
        <v>29499787</v>
      </c>
      <c r="AV109" s="43">
        <v>1550077</v>
      </c>
      <c r="AW109" s="43">
        <v>51</v>
      </c>
      <c r="AX109" s="43">
        <v>813023</v>
      </c>
      <c r="AY109" s="43">
        <v>0.436</v>
      </c>
      <c r="AZ109" s="43">
        <v>56</v>
      </c>
      <c r="BA109" s="43">
        <v>455293</v>
      </c>
      <c r="BC109" s="42" t="s">
        <v>75</v>
      </c>
      <c r="BD109" s="43">
        <v>24</v>
      </c>
      <c r="BE109" s="42" t="s">
        <v>7</v>
      </c>
      <c r="BF109" s="43">
        <v>10</v>
      </c>
      <c r="BG109" s="43">
        <v>4522623</v>
      </c>
    </row>
    <row r="110" spans="42:59">
      <c r="AP110" s="42" t="s">
        <v>74</v>
      </c>
      <c r="AQ110" s="43">
        <v>16</v>
      </c>
      <c r="AR110" s="42" t="s">
        <v>5</v>
      </c>
      <c r="AS110" s="43">
        <v>15</v>
      </c>
      <c r="AT110" s="43">
        <v>28801404</v>
      </c>
      <c r="AU110" s="43">
        <v>27040163</v>
      </c>
      <c r="AV110" s="43">
        <v>1761241</v>
      </c>
      <c r="AW110" s="43">
        <v>51</v>
      </c>
      <c r="AX110" s="43">
        <v>354835</v>
      </c>
      <c r="AY110" s="43">
        <v>0.19</v>
      </c>
      <c r="AZ110" s="43">
        <v>59</v>
      </c>
      <c r="BA110" s="43">
        <v>209353</v>
      </c>
      <c r="BC110" s="42" t="s">
        <v>75</v>
      </c>
      <c r="BD110" s="43">
        <v>25</v>
      </c>
      <c r="BE110" s="42" t="s">
        <v>7</v>
      </c>
      <c r="BF110" s="43">
        <v>17</v>
      </c>
      <c r="BG110" s="43">
        <v>3934320</v>
      </c>
    </row>
    <row r="111" spans="42:59">
      <c r="AP111" s="42" t="s">
        <v>74</v>
      </c>
      <c r="AQ111" s="43">
        <v>16</v>
      </c>
      <c r="AR111" s="42" t="s">
        <v>5</v>
      </c>
      <c r="AS111" s="43">
        <v>15</v>
      </c>
      <c r="AT111" s="43">
        <v>28801404</v>
      </c>
      <c r="AU111" s="43">
        <v>27040163</v>
      </c>
      <c r="AV111" s="43">
        <v>1761241</v>
      </c>
      <c r="AW111" s="43">
        <v>52</v>
      </c>
      <c r="AX111" s="43">
        <v>1406406</v>
      </c>
      <c r="AY111" s="43">
        <v>0.77</v>
      </c>
      <c r="AZ111" s="43">
        <v>58</v>
      </c>
      <c r="BA111" s="43">
        <v>815715</v>
      </c>
      <c r="BC111" s="42" t="s">
        <v>75</v>
      </c>
      <c r="BD111" s="43">
        <v>26</v>
      </c>
      <c r="BE111" s="42" t="s">
        <v>7</v>
      </c>
      <c r="BF111" s="43">
        <v>24</v>
      </c>
      <c r="BG111" s="43">
        <v>3386714</v>
      </c>
    </row>
    <row r="112" spans="42:59">
      <c r="AP112" s="42" t="s">
        <v>74</v>
      </c>
      <c r="AQ112" s="43">
        <v>17</v>
      </c>
      <c r="AR112" s="42" t="s">
        <v>5</v>
      </c>
      <c r="AS112" s="43">
        <v>22</v>
      </c>
      <c r="AT112" s="43">
        <v>26508970</v>
      </c>
      <c r="AU112" s="43">
        <v>24482598</v>
      </c>
      <c r="AV112" s="43">
        <v>2026372</v>
      </c>
      <c r="AW112" s="43">
        <v>53</v>
      </c>
      <c r="AX112" s="43">
        <v>1672809</v>
      </c>
      <c r="AY112" s="43">
        <v>0.93700000000000006</v>
      </c>
      <c r="AZ112" s="43">
        <v>61</v>
      </c>
      <c r="BA112" s="43">
        <v>1020413</v>
      </c>
      <c r="BC112" s="42" t="s">
        <v>75</v>
      </c>
      <c r="BD112" s="43">
        <v>27</v>
      </c>
      <c r="BE112" s="42" t="s">
        <v>8</v>
      </c>
      <c r="BF112" s="43">
        <v>1</v>
      </c>
      <c r="BG112" s="43">
        <v>2871003</v>
      </c>
    </row>
    <row r="113" spans="42:59">
      <c r="AP113" s="42" t="s">
        <v>74</v>
      </c>
      <c r="AQ113" s="43">
        <v>17</v>
      </c>
      <c r="AR113" s="42" t="s">
        <v>5</v>
      </c>
      <c r="AS113" s="43">
        <v>22</v>
      </c>
      <c r="AT113" s="43">
        <v>26508970</v>
      </c>
      <c r="AU113" s="43">
        <v>24482598</v>
      </c>
      <c r="AV113" s="43">
        <v>2026372</v>
      </c>
      <c r="AW113" s="43">
        <v>54</v>
      </c>
      <c r="AX113" s="43">
        <v>353563</v>
      </c>
      <c r="AY113" s="43">
        <v>0.20300000000000001</v>
      </c>
      <c r="AZ113" s="43">
        <v>61</v>
      </c>
      <c r="BA113" s="43">
        <v>215673</v>
      </c>
      <c r="BC113" s="42" t="s">
        <v>75</v>
      </c>
      <c r="BD113" s="43">
        <v>28</v>
      </c>
      <c r="BE113" s="42" t="s">
        <v>8</v>
      </c>
      <c r="BF113" s="43">
        <v>8</v>
      </c>
      <c r="BG113" s="43">
        <v>2391184</v>
      </c>
    </row>
    <row r="114" spans="42:59">
      <c r="AP114" s="42" t="s">
        <v>74</v>
      </c>
      <c r="AQ114" s="43">
        <v>18</v>
      </c>
      <c r="AR114" s="42" t="s">
        <v>5</v>
      </c>
      <c r="AS114" s="43">
        <v>29</v>
      </c>
      <c r="AT114" s="43">
        <v>24193268</v>
      </c>
      <c r="AU114" s="43">
        <v>21844238</v>
      </c>
      <c r="AV114" s="43">
        <v>2349030</v>
      </c>
      <c r="AW114" s="43">
        <v>54</v>
      </c>
      <c r="AX114" s="43">
        <v>1100175</v>
      </c>
      <c r="AY114" s="43">
        <v>0.63100000000000001</v>
      </c>
      <c r="AZ114" s="43">
        <v>63</v>
      </c>
      <c r="BA114" s="43">
        <v>693110</v>
      </c>
      <c r="BC114" s="42" t="s">
        <v>75</v>
      </c>
      <c r="BD114" s="43">
        <v>29</v>
      </c>
      <c r="BE114" s="42" t="s">
        <v>8</v>
      </c>
      <c r="BF114" s="43">
        <v>15</v>
      </c>
      <c r="BG114" s="43">
        <v>1963218</v>
      </c>
    </row>
    <row r="115" spans="42:59">
      <c r="AP115" s="42" t="s">
        <v>74</v>
      </c>
      <c r="AQ115" s="43">
        <v>18</v>
      </c>
      <c r="AR115" s="42" t="s">
        <v>5</v>
      </c>
      <c r="AS115" s="43">
        <v>29</v>
      </c>
      <c r="AT115" s="43">
        <v>24193268</v>
      </c>
      <c r="AU115" s="43">
        <v>21844238</v>
      </c>
      <c r="AV115" s="43">
        <v>2349030</v>
      </c>
      <c r="AW115" s="43">
        <v>55</v>
      </c>
      <c r="AX115" s="43">
        <v>1248855</v>
      </c>
      <c r="AY115" s="43">
        <v>0.73399999999999999</v>
      </c>
      <c r="AZ115" s="43">
        <v>63</v>
      </c>
      <c r="BA115" s="43">
        <v>786779</v>
      </c>
      <c r="BC115" s="42" t="s">
        <v>75</v>
      </c>
      <c r="BD115" s="43">
        <v>30</v>
      </c>
      <c r="BE115" s="42" t="s">
        <v>8</v>
      </c>
      <c r="BF115" s="43">
        <v>23</v>
      </c>
      <c r="BG115" s="43">
        <v>1562923</v>
      </c>
    </row>
    <row r="116" spans="42:59">
      <c r="AP116" s="42" t="s">
        <v>74</v>
      </c>
      <c r="AQ116" s="43">
        <v>19</v>
      </c>
      <c r="AR116" s="42" t="s">
        <v>6</v>
      </c>
      <c r="AS116" s="43">
        <v>6</v>
      </c>
      <c r="AT116" s="43">
        <v>21875005</v>
      </c>
      <c r="AU116" s="43">
        <v>19142230</v>
      </c>
      <c r="AV116" s="43">
        <v>2732775</v>
      </c>
      <c r="AW116" s="43">
        <v>55</v>
      </c>
      <c r="AX116" s="43">
        <v>482845</v>
      </c>
      <c r="AY116" s="43">
        <v>0.28399999999999997</v>
      </c>
      <c r="AZ116" s="43">
        <v>66</v>
      </c>
      <c r="BA116" s="43">
        <v>318678</v>
      </c>
      <c r="BC116" s="42" t="s">
        <v>75</v>
      </c>
      <c r="BD116" s="43">
        <v>31</v>
      </c>
      <c r="BE116" s="42" t="s">
        <v>8</v>
      </c>
      <c r="BF116" s="43">
        <v>29</v>
      </c>
      <c r="BG116" s="43">
        <v>975237</v>
      </c>
    </row>
    <row r="117" spans="42:59">
      <c r="AP117" s="42" t="s">
        <v>74</v>
      </c>
      <c r="AQ117" s="43">
        <v>19</v>
      </c>
      <c r="AR117" s="42" t="s">
        <v>6</v>
      </c>
      <c r="AS117" s="43">
        <v>6</v>
      </c>
      <c r="AT117" s="43">
        <v>21875005</v>
      </c>
      <c r="AU117" s="43">
        <v>19142230</v>
      </c>
      <c r="AV117" s="43">
        <v>2732775</v>
      </c>
      <c r="AW117" s="43">
        <v>56</v>
      </c>
      <c r="AX117" s="43">
        <v>1658278</v>
      </c>
      <c r="AY117" s="43">
        <v>1</v>
      </c>
      <c r="AZ117" s="43">
        <v>66</v>
      </c>
      <c r="BA117" s="43">
        <v>1094463</v>
      </c>
      <c r="BC117" s="42" t="s">
        <v>75</v>
      </c>
      <c r="BD117" s="43">
        <v>32</v>
      </c>
      <c r="BE117" s="42" t="s">
        <v>9</v>
      </c>
      <c r="BF117" s="43">
        <v>5</v>
      </c>
      <c r="BG117" s="43">
        <v>611107</v>
      </c>
    </row>
    <row r="118" spans="42:59">
      <c r="AP118" s="42" t="s">
        <v>74</v>
      </c>
      <c r="AQ118" s="43">
        <v>19</v>
      </c>
      <c r="AR118" s="42" t="s">
        <v>6</v>
      </c>
      <c r="AS118" s="43">
        <v>6</v>
      </c>
      <c r="AT118" s="43">
        <v>21875005</v>
      </c>
      <c r="AU118" s="43">
        <v>19142230</v>
      </c>
      <c r="AV118" s="43">
        <v>2732775</v>
      </c>
      <c r="AW118" s="43">
        <v>57</v>
      </c>
      <c r="AX118" s="43">
        <v>591652</v>
      </c>
      <c r="AY118" s="43">
        <v>0.36599999999999999</v>
      </c>
      <c r="AZ118" s="43">
        <v>66</v>
      </c>
      <c r="BA118" s="43">
        <v>390490</v>
      </c>
      <c r="BC118" s="42" t="s">
        <v>75</v>
      </c>
      <c r="BD118" s="43">
        <v>33</v>
      </c>
      <c r="BE118" s="42" t="s">
        <v>9</v>
      </c>
      <c r="BF118" s="43">
        <v>12</v>
      </c>
      <c r="BG118" s="43">
        <v>455042</v>
      </c>
    </row>
    <row r="119" spans="42:59">
      <c r="AP119" s="42" t="s">
        <v>74</v>
      </c>
      <c r="AQ119" s="43">
        <v>20</v>
      </c>
      <c r="AR119" s="42" t="s">
        <v>6</v>
      </c>
      <c r="AS119" s="43">
        <v>13</v>
      </c>
      <c r="AT119" s="43">
        <v>19574887</v>
      </c>
      <c r="AU119" s="43">
        <v>16393721</v>
      </c>
      <c r="AV119" s="43">
        <v>3181166</v>
      </c>
      <c r="AW119" s="43">
        <v>57</v>
      </c>
      <c r="AX119" s="43">
        <v>1456124</v>
      </c>
      <c r="AY119" s="43">
        <v>0.90200000000000002</v>
      </c>
      <c r="AZ119" s="43">
        <v>68</v>
      </c>
      <c r="BA119" s="43">
        <v>990164</v>
      </c>
      <c r="BC119" s="42" t="s">
        <v>75</v>
      </c>
      <c r="BD119" s="43">
        <v>34</v>
      </c>
      <c r="BE119" s="42" t="s">
        <v>9</v>
      </c>
      <c r="BF119" s="43">
        <v>19</v>
      </c>
      <c r="BG119" s="43">
        <v>489472</v>
      </c>
    </row>
    <row r="120" spans="42:59">
      <c r="AP120" s="42" t="s">
        <v>74</v>
      </c>
      <c r="AQ120" s="43">
        <v>20</v>
      </c>
      <c r="AR120" s="42" t="s">
        <v>6</v>
      </c>
      <c r="AS120" s="43">
        <v>13</v>
      </c>
      <c r="AT120" s="43">
        <v>19574887</v>
      </c>
      <c r="AU120" s="43">
        <v>16393721</v>
      </c>
      <c r="AV120" s="43">
        <v>3181166</v>
      </c>
      <c r="AW120" s="43">
        <v>58</v>
      </c>
      <c r="AX120" s="43">
        <v>1571468</v>
      </c>
      <c r="AY120" s="43">
        <v>1</v>
      </c>
      <c r="AZ120" s="43">
        <v>68</v>
      </c>
      <c r="BA120" s="43">
        <v>1068598</v>
      </c>
      <c r="BC120" s="42" t="s">
        <v>75</v>
      </c>
      <c r="BD120" s="43">
        <v>35</v>
      </c>
      <c r="BE120" s="42" t="s">
        <v>9</v>
      </c>
      <c r="BF120" s="43">
        <v>26</v>
      </c>
      <c r="BG120" s="43">
        <v>389492</v>
      </c>
    </row>
    <row r="121" spans="42:59">
      <c r="AP121" s="42" t="s">
        <v>74</v>
      </c>
      <c r="AQ121" s="43">
        <v>20</v>
      </c>
      <c r="AR121" s="42" t="s">
        <v>6</v>
      </c>
      <c r="AS121" s="43">
        <v>13</v>
      </c>
      <c r="AT121" s="43">
        <v>19574887</v>
      </c>
      <c r="AU121" s="43">
        <v>16393721</v>
      </c>
      <c r="AV121" s="43">
        <v>3181166</v>
      </c>
      <c r="AW121" s="43">
        <v>59</v>
      </c>
      <c r="AX121" s="43">
        <v>153575</v>
      </c>
      <c r="AY121" s="43">
        <v>0.10100000000000001</v>
      </c>
      <c r="AZ121" s="43">
        <v>68</v>
      </c>
      <c r="BA121" s="43">
        <v>104431</v>
      </c>
      <c r="BC121" s="42" t="s">
        <v>75</v>
      </c>
      <c r="BD121" s="43">
        <v>36</v>
      </c>
      <c r="BE121" s="42" t="s">
        <v>10</v>
      </c>
      <c r="BF121" s="43">
        <v>2</v>
      </c>
      <c r="BG121" s="43">
        <v>262672</v>
      </c>
    </row>
    <row r="122" spans="42:59">
      <c r="AP122" s="42" t="s">
        <v>74</v>
      </c>
      <c r="AQ122" s="43">
        <v>21</v>
      </c>
      <c r="AR122" s="42" t="s">
        <v>6</v>
      </c>
      <c r="AS122" s="43">
        <v>20</v>
      </c>
      <c r="AT122" s="43">
        <v>17313620</v>
      </c>
      <c r="AU122" s="43">
        <v>13615857</v>
      </c>
      <c r="AV122" s="43">
        <v>3697763</v>
      </c>
      <c r="AW122" s="43">
        <v>58</v>
      </c>
      <c r="AX122" s="43">
        <v>766324</v>
      </c>
      <c r="AY122" s="43">
        <v>0.48799999999999999</v>
      </c>
      <c r="AZ122" s="43">
        <v>70</v>
      </c>
      <c r="BA122" s="43">
        <v>536427</v>
      </c>
      <c r="BC122" s="42" t="s">
        <v>75</v>
      </c>
      <c r="BD122" s="43">
        <v>37</v>
      </c>
      <c r="BE122" s="42" t="s">
        <v>10</v>
      </c>
      <c r="BF122" s="43">
        <v>9</v>
      </c>
      <c r="BG122" s="43">
        <v>162187</v>
      </c>
    </row>
    <row r="123" spans="42:59">
      <c r="AP123" s="42" t="s">
        <v>74</v>
      </c>
      <c r="AQ123" s="43">
        <v>21</v>
      </c>
      <c r="AR123" s="42" t="s">
        <v>6</v>
      </c>
      <c r="AS123" s="43">
        <v>20</v>
      </c>
      <c r="AT123" s="43">
        <v>17313620</v>
      </c>
      <c r="AU123" s="43">
        <v>13615857</v>
      </c>
      <c r="AV123" s="43">
        <v>3697763</v>
      </c>
      <c r="AW123" s="43">
        <v>59</v>
      </c>
      <c r="AX123" s="43">
        <v>1527338</v>
      </c>
      <c r="AY123" s="43">
        <v>1</v>
      </c>
      <c r="AZ123" s="43">
        <v>70</v>
      </c>
      <c r="BA123" s="43">
        <v>1069137</v>
      </c>
      <c r="BC123" s="42" t="s">
        <v>75</v>
      </c>
      <c r="BD123" s="43">
        <v>38</v>
      </c>
      <c r="BE123" s="42" t="s">
        <v>10</v>
      </c>
      <c r="BF123" s="43">
        <v>16</v>
      </c>
      <c r="BG123" s="43">
        <v>76149</v>
      </c>
    </row>
    <row r="124" spans="42:59">
      <c r="AP124" s="42" t="s">
        <v>74</v>
      </c>
      <c r="AQ124" s="43">
        <v>21</v>
      </c>
      <c r="AR124" s="42" t="s">
        <v>6</v>
      </c>
      <c r="AS124" s="43">
        <v>20</v>
      </c>
      <c r="AT124" s="43">
        <v>17313620</v>
      </c>
      <c r="AU124" s="43">
        <v>13615857</v>
      </c>
      <c r="AV124" s="43">
        <v>3697763</v>
      </c>
      <c r="AW124" s="43">
        <v>60</v>
      </c>
      <c r="AX124" s="43">
        <v>1404101</v>
      </c>
      <c r="AY124" s="43">
        <v>0.94699999999999995</v>
      </c>
      <c r="AZ124" s="43">
        <v>71</v>
      </c>
      <c r="BA124" s="43">
        <v>996912</v>
      </c>
      <c r="BC124" s="42" t="s">
        <v>75</v>
      </c>
      <c r="BD124" s="43">
        <v>39</v>
      </c>
      <c r="BE124" s="42" t="s">
        <v>10</v>
      </c>
      <c r="BF124" s="43">
        <v>23</v>
      </c>
      <c r="BG124" s="43">
        <v>14400</v>
      </c>
    </row>
    <row r="125" spans="42:59">
      <c r="AP125" s="42" t="s">
        <v>74</v>
      </c>
      <c r="AQ125" s="43">
        <v>22</v>
      </c>
      <c r="AR125" s="42" t="s">
        <v>6</v>
      </c>
      <c r="AS125" s="43">
        <v>27</v>
      </c>
      <c r="AT125" s="43">
        <v>15111911</v>
      </c>
      <c r="AU125" s="43">
        <v>10825785</v>
      </c>
      <c r="AV125" s="43">
        <v>4286126</v>
      </c>
      <c r="AW125" s="43">
        <v>59</v>
      </c>
      <c r="AX125" s="43">
        <v>91953</v>
      </c>
      <c r="AY125" s="43">
        <v>0.06</v>
      </c>
      <c r="AZ125" s="43">
        <v>72</v>
      </c>
      <c r="BA125" s="43">
        <v>66206</v>
      </c>
      <c r="BC125" s="42" t="s">
        <v>50</v>
      </c>
      <c r="BD125" s="43">
        <v>10</v>
      </c>
      <c r="BE125" s="42" t="s">
        <v>4</v>
      </c>
      <c r="BF125" s="43">
        <v>4</v>
      </c>
      <c r="BG125" s="43">
        <v>1179182</v>
      </c>
    </row>
    <row r="126" spans="42:59">
      <c r="AP126" s="42" t="s">
        <v>74</v>
      </c>
      <c r="AQ126" s="43">
        <v>22</v>
      </c>
      <c r="AR126" s="42" t="s">
        <v>6</v>
      </c>
      <c r="AS126" s="43">
        <v>27</v>
      </c>
      <c r="AT126" s="43">
        <v>15111911</v>
      </c>
      <c r="AU126" s="43">
        <v>10825785</v>
      </c>
      <c r="AV126" s="43">
        <v>4286126</v>
      </c>
      <c r="AW126" s="43">
        <v>60</v>
      </c>
      <c r="AX126" s="43">
        <v>1482743</v>
      </c>
      <c r="AY126" s="43">
        <v>1</v>
      </c>
      <c r="AZ126" s="43">
        <v>73</v>
      </c>
      <c r="BA126" s="43">
        <v>1082402</v>
      </c>
      <c r="BC126" s="42" t="s">
        <v>50</v>
      </c>
      <c r="BD126" s="43">
        <v>11</v>
      </c>
      <c r="BE126" s="42" t="s">
        <v>4</v>
      </c>
      <c r="BF126" s="43">
        <v>11</v>
      </c>
      <c r="BG126" s="43">
        <v>1213033</v>
      </c>
    </row>
    <row r="127" spans="42:59">
      <c r="AP127" s="42" t="s">
        <v>74</v>
      </c>
      <c r="AQ127" s="43">
        <v>22</v>
      </c>
      <c r="AR127" s="42" t="s">
        <v>6</v>
      </c>
      <c r="AS127" s="43">
        <v>27</v>
      </c>
      <c r="AT127" s="43">
        <v>15111911</v>
      </c>
      <c r="AU127" s="43">
        <v>10825785</v>
      </c>
      <c r="AV127" s="43">
        <v>4286126</v>
      </c>
      <c r="AW127" s="43">
        <v>61</v>
      </c>
      <c r="AX127" s="43">
        <v>1437696</v>
      </c>
      <c r="AY127" s="43">
        <v>1</v>
      </c>
      <c r="AZ127" s="43">
        <v>73</v>
      </c>
      <c r="BA127" s="43">
        <v>1049518</v>
      </c>
      <c r="BC127" s="42" t="s">
        <v>50</v>
      </c>
      <c r="BD127" s="43">
        <v>12</v>
      </c>
      <c r="BE127" s="42" t="s">
        <v>4</v>
      </c>
      <c r="BF127" s="43">
        <v>18</v>
      </c>
      <c r="BG127" s="43">
        <v>1285113</v>
      </c>
    </row>
    <row r="128" spans="42:59">
      <c r="AP128" s="42" t="s">
        <v>74</v>
      </c>
      <c r="AQ128" s="43">
        <v>22</v>
      </c>
      <c r="AR128" s="42" t="s">
        <v>6</v>
      </c>
      <c r="AS128" s="43">
        <v>27</v>
      </c>
      <c r="AT128" s="43">
        <v>15111911</v>
      </c>
      <c r="AU128" s="43">
        <v>10825785</v>
      </c>
      <c r="AV128" s="43">
        <v>4286126</v>
      </c>
      <c r="AW128" s="43">
        <v>62</v>
      </c>
      <c r="AX128" s="43">
        <v>1273735</v>
      </c>
      <c r="AY128" s="43">
        <v>0.91500000000000004</v>
      </c>
      <c r="AZ128" s="43">
        <v>73</v>
      </c>
      <c r="BA128" s="43">
        <v>929827</v>
      </c>
      <c r="BC128" s="42" t="s">
        <v>50</v>
      </c>
      <c r="BD128" s="43">
        <v>13</v>
      </c>
      <c r="BE128" s="42" t="s">
        <v>4</v>
      </c>
      <c r="BF128" s="43">
        <v>25</v>
      </c>
      <c r="BG128" s="43">
        <v>1402954</v>
      </c>
    </row>
    <row r="129" spans="42:59">
      <c r="AP129" s="42" t="s">
        <v>74</v>
      </c>
      <c r="AQ129" s="43">
        <v>23</v>
      </c>
      <c r="AR129" s="42" t="s">
        <v>7</v>
      </c>
      <c r="AS129" s="43">
        <v>3</v>
      </c>
      <c r="AT129" s="43">
        <v>12990467</v>
      </c>
      <c r="AU129" s="43">
        <v>8040652</v>
      </c>
      <c r="AV129" s="43">
        <v>4949815</v>
      </c>
      <c r="AW129" s="43">
        <v>61</v>
      </c>
      <c r="AX129" s="43">
        <v>890947</v>
      </c>
      <c r="AY129" s="43">
        <v>0.62</v>
      </c>
      <c r="AZ129" s="43">
        <v>74</v>
      </c>
      <c r="BA129" s="43">
        <v>659301</v>
      </c>
      <c r="BC129" s="42" t="s">
        <v>50</v>
      </c>
      <c r="BD129" s="43">
        <v>14</v>
      </c>
      <c r="BE129" s="42" t="s">
        <v>5</v>
      </c>
      <c r="BF129" s="43">
        <v>1</v>
      </c>
      <c r="BG129" s="43">
        <v>1249929</v>
      </c>
    </row>
    <row r="130" spans="42:59">
      <c r="AP130" s="42" t="s">
        <v>74</v>
      </c>
      <c r="AQ130" s="43">
        <v>23</v>
      </c>
      <c r="AR130" s="42" t="s">
        <v>7</v>
      </c>
      <c r="AS130" s="43">
        <v>3</v>
      </c>
      <c r="AT130" s="43">
        <v>12990467</v>
      </c>
      <c r="AU130" s="43">
        <v>8040652</v>
      </c>
      <c r="AV130" s="43">
        <v>4949815</v>
      </c>
      <c r="AW130" s="43">
        <v>62</v>
      </c>
      <c r="AX130" s="43">
        <v>1392211</v>
      </c>
      <c r="AY130" s="43">
        <v>1</v>
      </c>
      <c r="AZ130" s="43">
        <v>75</v>
      </c>
      <c r="BA130" s="43">
        <v>1044158</v>
      </c>
      <c r="BC130" s="42" t="s">
        <v>50</v>
      </c>
      <c r="BD130" s="43">
        <v>15</v>
      </c>
      <c r="BE130" s="42" t="s">
        <v>5</v>
      </c>
      <c r="BF130" s="43">
        <v>8</v>
      </c>
      <c r="BG130" s="43">
        <v>1447597</v>
      </c>
    </row>
    <row r="131" spans="42:59">
      <c r="AP131" s="42" t="s">
        <v>74</v>
      </c>
      <c r="AQ131" s="43">
        <v>23</v>
      </c>
      <c r="AR131" s="42" t="s">
        <v>7</v>
      </c>
      <c r="AS131" s="43">
        <v>3</v>
      </c>
      <c r="AT131" s="43">
        <v>12990467</v>
      </c>
      <c r="AU131" s="43">
        <v>8040652</v>
      </c>
      <c r="AV131" s="43">
        <v>4949815</v>
      </c>
      <c r="AW131" s="43">
        <v>63</v>
      </c>
      <c r="AX131" s="43">
        <v>1346302</v>
      </c>
      <c r="AY131" s="43">
        <v>1</v>
      </c>
      <c r="AZ131" s="43">
        <v>75</v>
      </c>
      <c r="BA131" s="43">
        <v>1009726</v>
      </c>
      <c r="BC131" s="42" t="s">
        <v>50</v>
      </c>
      <c r="BD131" s="43">
        <v>16</v>
      </c>
      <c r="BE131" s="42" t="s">
        <v>5</v>
      </c>
      <c r="BF131" s="43">
        <v>15</v>
      </c>
      <c r="BG131" s="43">
        <v>1718631</v>
      </c>
    </row>
    <row r="132" spans="42:59">
      <c r="AP132" s="42" t="s">
        <v>74</v>
      </c>
      <c r="AQ132" s="43">
        <v>23</v>
      </c>
      <c r="AR132" s="42" t="s">
        <v>7</v>
      </c>
      <c r="AS132" s="43">
        <v>3</v>
      </c>
      <c r="AT132" s="43">
        <v>12990467</v>
      </c>
      <c r="AU132" s="43">
        <v>8040652</v>
      </c>
      <c r="AV132" s="43">
        <v>4949815</v>
      </c>
      <c r="AW132" s="43">
        <v>64</v>
      </c>
      <c r="AX132" s="43">
        <v>1299983</v>
      </c>
      <c r="AY132" s="43">
        <v>1</v>
      </c>
      <c r="AZ132" s="43">
        <v>76</v>
      </c>
      <c r="BA132" s="43">
        <v>987987</v>
      </c>
      <c r="BC132" s="42" t="s">
        <v>50</v>
      </c>
      <c r="BD132" s="43">
        <v>17</v>
      </c>
      <c r="BE132" s="42" t="s">
        <v>5</v>
      </c>
      <c r="BF132" s="43">
        <v>22</v>
      </c>
      <c r="BG132" s="43">
        <v>2060145</v>
      </c>
    </row>
    <row r="133" spans="42:59">
      <c r="AP133" s="42" t="s">
        <v>74</v>
      </c>
      <c r="AQ133" s="43">
        <v>23</v>
      </c>
      <c r="AR133" s="42" t="s">
        <v>7</v>
      </c>
      <c r="AS133" s="43">
        <v>3</v>
      </c>
      <c r="AT133" s="43">
        <v>12990467</v>
      </c>
      <c r="AU133" s="43">
        <v>8040652</v>
      </c>
      <c r="AV133" s="43">
        <v>4949815</v>
      </c>
      <c r="AW133" s="43">
        <v>65</v>
      </c>
      <c r="AX133" s="43">
        <v>20372</v>
      </c>
      <c r="AY133" s="43">
        <v>1.6E-2</v>
      </c>
      <c r="AZ133" s="43">
        <v>76</v>
      </c>
      <c r="BA133" s="43">
        <v>15483</v>
      </c>
      <c r="BC133" s="42" t="s">
        <v>50</v>
      </c>
      <c r="BD133" s="43">
        <v>18</v>
      </c>
      <c r="BE133" s="42" t="s">
        <v>5</v>
      </c>
      <c r="BF133" s="43">
        <v>29</v>
      </c>
      <c r="BG133" s="43">
        <v>2466481</v>
      </c>
    </row>
    <row r="134" spans="42:59">
      <c r="AP134" s="42" t="s">
        <v>74</v>
      </c>
      <c r="AQ134" s="43">
        <v>24</v>
      </c>
      <c r="AR134" s="42" t="s">
        <v>7</v>
      </c>
      <c r="AS134" s="43">
        <v>10</v>
      </c>
      <c r="AT134" s="43">
        <v>10969993</v>
      </c>
      <c r="AU134" s="43">
        <v>6540483</v>
      </c>
      <c r="AV134" s="43">
        <v>4429510</v>
      </c>
      <c r="AW134" s="43">
        <v>62</v>
      </c>
      <c r="AX134" s="43">
        <v>262684</v>
      </c>
      <c r="AY134" s="43">
        <v>0.189</v>
      </c>
      <c r="AZ134" s="43">
        <v>76</v>
      </c>
      <c r="BA134" s="43">
        <v>199640</v>
      </c>
      <c r="BC134" s="42" t="s">
        <v>50</v>
      </c>
      <c r="BD134" s="43">
        <v>19</v>
      </c>
      <c r="BE134" s="42" t="s">
        <v>6</v>
      </c>
      <c r="BF134" s="43">
        <v>6</v>
      </c>
      <c r="BG134" s="43">
        <v>3006052</v>
      </c>
    </row>
    <row r="135" spans="42:59">
      <c r="AP135" s="42" t="s">
        <v>74</v>
      </c>
      <c r="AQ135" s="43">
        <v>24</v>
      </c>
      <c r="AR135" s="42" t="s">
        <v>7</v>
      </c>
      <c r="AS135" s="43">
        <v>10</v>
      </c>
      <c r="AT135" s="43">
        <v>10969993</v>
      </c>
      <c r="AU135" s="43">
        <v>6540483</v>
      </c>
      <c r="AV135" s="43">
        <v>4429510</v>
      </c>
      <c r="AW135" s="43">
        <v>63</v>
      </c>
      <c r="AX135" s="43">
        <v>1346302</v>
      </c>
      <c r="AY135" s="43">
        <v>1</v>
      </c>
      <c r="AZ135" s="43">
        <v>76</v>
      </c>
      <c r="BA135" s="43">
        <v>1023190</v>
      </c>
      <c r="BC135" s="42" t="s">
        <v>50</v>
      </c>
      <c r="BD135" s="43">
        <v>20</v>
      </c>
      <c r="BE135" s="42" t="s">
        <v>6</v>
      </c>
      <c r="BF135" s="43">
        <v>13</v>
      </c>
      <c r="BG135" s="43">
        <v>3605322</v>
      </c>
    </row>
    <row r="136" spans="42:59">
      <c r="AP136" s="42" t="s">
        <v>74</v>
      </c>
      <c r="AQ136" s="43">
        <v>24</v>
      </c>
      <c r="AR136" s="42" t="s">
        <v>7</v>
      </c>
      <c r="AS136" s="43">
        <v>10</v>
      </c>
      <c r="AT136" s="43">
        <v>10969993</v>
      </c>
      <c r="AU136" s="43">
        <v>6540483</v>
      </c>
      <c r="AV136" s="43">
        <v>4429510</v>
      </c>
      <c r="AW136" s="43">
        <v>64</v>
      </c>
      <c r="AX136" s="43">
        <v>1299983</v>
      </c>
      <c r="AY136" s="43">
        <v>1</v>
      </c>
      <c r="AZ136" s="43">
        <v>77</v>
      </c>
      <c r="BA136" s="43">
        <v>1000987</v>
      </c>
      <c r="BC136" s="42" t="s">
        <v>50</v>
      </c>
      <c r="BD136" s="43">
        <v>21</v>
      </c>
      <c r="BE136" s="42" t="s">
        <v>6</v>
      </c>
      <c r="BF136" s="43">
        <v>20</v>
      </c>
      <c r="BG136" s="43">
        <v>4340202</v>
      </c>
    </row>
    <row r="137" spans="42:59">
      <c r="AP137" s="42" t="s">
        <v>74</v>
      </c>
      <c r="AQ137" s="43">
        <v>24</v>
      </c>
      <c r="AR137" s="42" t="s">
        <v>7</v>
      </c>
      <c r="AS137" s="43">
        <v>10</v>
      </c>
      <c r="AT137" s="43">
        <v>10969993</v>
      </c>
      <c r="AU137" s="43">
        <v>6540483</v>
      </c>
      <c r="AV137" s="43">
        <v>4429510</v>
      </c>
      <c r="AW137" s="43">
        <v>65</v>
      </c>
      <c r="AX137" s="43">
        <v>1253268</v>
      </c>
      <c r="AY137" s="43">
        <v>1</v>
      </c>
      <c r="AZ137" s="43">
        <v>77</v>
      </c>
      <c r="BA137" s="43">
        <v>965016</v>
      </c>
      <c r="BC137" s="42" t="s">
        <v>50</v>
      </c>
      <c r="BD137" s="43">
        <v>22</v>
      </c>
      <c r="BE137" s="42" t="s">
        <v>6</v>
      </c>
      <c r="BF137" s="43">
        <v>27</v>
      </c>
      <c r="BG137" s="43">
        <v>5202694</v>
      </c>
    </row>
    <row r="138" spans="42:59">
      <c r="AP138" s="42" t="s">
        <v>74</v>
      </c>
      <c r="AQ138" s="43">
        <v>24</v>
      </c>
      <c r="AR138" s="42" t="s">
        <v>7</v>
      </c>
      <c r="AS138" s="43">
        <v>10</v>
      </c>
      <c r="AT138" s="43">
        <v>10969993</v>
      </c>
      <c r="AU138" s="43">
        <v>6540483</v>
      </c>
      <c r="AV138" s="43">
        <v>4429510</v>
      </c>
      <c r="AW138" s="43">
        <v>66</v>
      </c>
      <c r="AX138" s="43">
        <v>267273</v>
      </c>
      <c r="AY138" s="43">
        <v>0.14799999999999999</v>
      </c>
      <c r="AZ138" s="43">
        <v>78</v>
      </c>
      <c r="BA138" s="43">
        <v>208473</v>
      </c>
      <c r="BC138" s="42" t="s">
        <v>50</v>
      </c>
      <c r="BD138" s="43">
        <v>23</v>
      </c>
      <c r="BE138" s="42" t="s">
        <v>7</v>
      </c>
      <c r="BF138" s="43">
        <v>3</v>
      </c>
      <c r="BG138" s="43">
        <v>6207581</v>
      </c>
    </row>
    <row r="139" spans="42:59">
      <c r="AP139" s="42" t="s">
        <v>74</v>
      </c>
      <c r="AQ139" s="43">
        <v>25</v>
      </c>
      <c r="AR139" s="42" t="s">
        <v>7</v>
      </c>
      <c r="AS139" s="43">
        <v>17</v>
      </c>
      <c r="AT139" s="43">
        <v>9071196</v>
      </c>
      <c r="AU139" s="43">
        <v>5284255</v>
      </c>
      <c r="AV139" s="43">
        <v>3786941</v>
      </c>
      <c r="AW139" s="43">
        <v>64</v>
      </c>
      <c r="AX139" s="43">
        <v>1010172</v>
      </c>
      <c r="AY139" s="43">
        <v>0.77700000000000002</v>
      </c>
      <c r="AZ139" s="43">
        <v>77</v>
      </c>
      <c r="BA139" s="43">
        <v>777832</v>
      </c>
      <c r="BC139" s="42" t="s">
        <v>50</v>
      </c>
      <c r="BD139" s="43">
        <v>24</v>
      </c>
      <c r="BE139" s="42" t="s">
        <v>7</v>
      </c>
      <c r="BF139" s="43">
        <v>10</v>
      </c>
      <c r="BG139" s="43">
        <v>5681886</v>
      </c>
    </row>
    <row r="140" spans="42:59">
      <c r="AP140" s="42" t="s">
        <v>74</v>
      </c>
      <c r="AQ140" s="43">
        <v>25</v>
      </c>
      <c r="AR140" s="42" t="s">
        <v>7</v>
      </c>
      <c r="AS140" s="43">
        <v>17</v>
      </c>
      <c r="AT140" s="43">
        <v>9071196</v>
      </c>
      <c r="AU140" s="43">
        <v>5284255</v>
      </c>
      <c r="AV140" s="43">
        <v>3786941</v>
      </c>
      <c r="AW140" s="43">
        <v>65</v>
      </c>
      <c r="AX140" s="43">
        <v>1253268</v>
      </c>
      <c r="AY140" s="43">
        <v>1</v>
      </c>
      <c r="AZ140" s="43">
        <v>78</v>
      </c>
      <c r="BA140" s="43">
        <v>977549</v>
      </c>
      <c r="BC140" s="42" t="s">
        <v>50</v>
      </c>
      <c r="BD140" s="43">
        <v>25</v>
      </c>
      <c r="BE140" s="42" t="s">
        <v>7</v>
      </c>
      <c r="BF140" s="43">
        <v>17</v>
      </c>
      <c r="BG140" s="43">
        <v>4948454</v>
      </c>
    </row>
    <row r="141" spans="42:59">
      <c r="AP141" s="42" t="s">
        <v>74</v>
      </c>
      <c r="AQ141" s="43">
        <v>25</v>
      </c>
      <c r="AR141" s="42" t="s">
        <v>7</v>
      </c>
      <c r="AS141" s="43">
        <v>17</v>
      </c>
      <c r="AT141" s="43">
        <v>9071196</v>
      </c>
      <c r="AU141" s="43">
        <v>5284255</v>
      </c>
      <c r="AV141" s="43">
        <v>3786941</v>
      </c>
      <c r="AW141" s="43">
        <v>66</v>
      </c>
      <c r="AX141" s="43">
        <v>1523501</v>
      </c>
      <c r="AY141" s="43">
        <v>0.84199999999999997</v>
      </c>
      <c r="AZ141" s="43">
        <v>79</v>
      </c>
      <c r="BA141" s="43">
        <v>1203566</v>
      </c>
      <c r="BC141" s="42" t="s">
        <v>50</v>
      </c>
      <c r="BD141" s="43">
        <v>26</v>
      </c>
      <c r="BE141" s="42" t="s">
        <v>7</v>
      </c>
      <c r="BF141" s="43">
        <v>24</v>
      </c>
      <c r="BG141" s="43">
        <v>4258137</v>
      </c>
    </row>
    <row r="142" spans="42:59">
      <c r="AP142" s="42" t="s">
        <v>74</v>
      </c>
      <c r="AQ142" s="43">
        <v>26</v>
      </c>
      <c r="AR142" s="42" t="s">
        <v>7</v>
      </c>
      <c r="AS142" s="43">
        <v>24</v>
      </c>
      <c r="AT142" s="43">
        <v>7314783</v>
      </c>
      <c r="AU142" s="43">
        <v>4092216</v>
      </c>
      <c r="AV142" s="43">
        <v>3222567</v>
      </c>
      <c r="AW142" s="43">
        <v>65</v>
      </c>
      <c r="AX142" s="43">
        <v>507027</v>
      </c>
      <c r="AY142" s="43">
        <v>0.40500000000000003</v>
      </c>
      <c r="AZ142" s="43">
        <v>78</v>
      </c>
      <c r="BA142" s="43">
        <v>395481</v>
      </c>
      <c r="BC142" s="42" t="s">
        <v>50</v>
      </c>
      <c r="BD142" s="43">
        <v>27</v>
      </c>
      <c r="BE142" s="42" t="s">
        <v>8</v>
      </c>
      <c r="BF142" s="43">
        <v>1</v>
      </c>
      <c r="BG142" s="43">
        <v>3607997</v>
      </c>
    </row>
    <row r="143" spans="42:59">
      <c r="AP143" s="42" t="s">
        <v>74</v>
      </c>
      <c r="AQ143" s="43">
        <v>26</v>
      </c>
      <c r="AR143" s="42" t="s">
        <v>7</v>
      </c>
      <c r="AS143" s="43">
        <v>24</v>
      </c>
      <c r="AT143" s="43">
        <v>7314783</v>
      </c>
      <c r="AU143" s="43">
        <v>4092216</v>
      </c>
      <c r="AV143" s="43">
        <v>3222567</v>
      </c>
      <c r="AW143" s="43">
        <v>66</v>
      </c>
      <c r="AX143" s="43">
        <v>1809257</v>
      </c>
      <c r="AY143" s="43">
        <v>1</v>
      </c>
      <c r="AZ143" s="43">
        <v>79</v>
      </c>
      <c r="BA143" s="43">
        <v>1429313</v>
      </c>
      <c r="BC143" s="42" t="s">
        <v>50</v>
      </c>
      <c r="BD143" s="43">
        <v>28</v>
      </c>
      <c r="BE143" s="42" t="s">
        <v>8</v>
      </c>
      <c r="BF143" s="43">
        <v>8</v>
      </c>
      <c r="BG143" s="43">
        <v>3002769</v>
      </c>
    </row>
    <row r="144" spans="42:59">
      <c r="AP144" s="42" t="s">
        <v>74</v>
      </c>
      <c r="AQ144" s="43">
        <v>26</v>
      </c>
      <c r="AR144" s="42" t="s">
        <v>7</v>
      </c>
      <c r="AS144" s="43">
        <v>24</v>
      </c>
      <c r="AT144" s="43">
        <v>7314783</v>
      </c>
      <c r="AU144" s="43">
        <v>4092216</v>
      </c>
      <c r="AV144" s="43">
        <v>3222567</v>
      </c>
      <c r="AW144" s="43">
        <v>67</v>
      </c>
      <c r="AX144" s="43">
        <v>906283</v>
      </c>
      <c r="AY144" s="43">
        <v>0.52100000000000002</v>
      </c>
      <c r="AZ144" s="43">
        <v>80</v>
      </c>
      <c r="BA144" s="43">
        <v>725026</v>
      </c>
      <c r="BC144" s="42" t="s">
        <v>50</v>
      </c>
      <c r="BD144" s="43">
        <v>29</v>
      </c>
      <c r="BE144" s="42" t="s">
        <v>8</v>
      </c>
      <c r="BF144" s="43">
        <v>15</v>
      </c>
      <c r="BG144" s="43">
        <v>2371394</v>
      </c>
    </row>
    <row r="145" spans="42:59">
      <c r="AP145" s="42" t="s">
        <v>74</v>
      </c>
      <c r="AQ145" s="43">
        <v>27</v>
      </c>
      <c r="AR145" s="42" t="s">
        <v>8</v>
      </c>
      <c r="AS145" s="43">
        <v>1</v>
      </c>
      <c r="AT145" s="43">
        <v>5721460</v>
      </c>
      <c r="AU145" s="43">
        <v>2991672</v>
      </c>
      <c r="AV145" s="43">
        <v>2729788</v>
      </c>
      <c r="AW145" s="43">
        <v>66</v>
      </c>
      <c r="AX145" s="43">
        <v>722961</v>
      </c>
      <c r="AY145" s="43">
        <v>0.4</v>
      </c>
      <c r="AZ145" s="43">
        <v>78</v>
      </c>
      <c r="BA145" s="43">
        <v>563910</v>
      </c>
      <c r="BC145" s="42" t="s">
        <v>50</v>
      </c>
      <c r="BD145" s="43">
        <v>30</v>
      </c>
      <c r="BE145" s="42" t="s">
        <v>8</v>
      </c>
      <c r="BF145" s="43">
        <v>23</v>
      </c>
      <c r="BG145" s="43">
        <v>1562923</v>
      </c>
    </row>
    <row r="146" spans="42:59">
      <c r="AP146" s="42" t="s">
        <v>74</v>
      </c>
      <c r="AQ146" s="43">
        <v>27</v>
      </c>
      <c r="AR146" s="42" t="s">
        <v>8</v>
      </c>
      <c r="AS146" s="43">
        <v>1</v>
      </c>
      <c r="AT146" s="43">
        <v>5721460</v>
      </c>
      <c r="AU146" s="43">
        <v>2991672</v>
      </c>
      <c r="AV146" s="43">
        <v>2729788</v>
      </c>
      <c r="AW146" s="43">
        <v>67</v>
      </c>
      <c r="AX146" s="43">
        <v>1738061</v>
      </c>
      <c r="AY146" s="43">
        <v>1</v>
      </c>
      <c r="AZ146" s="43">
        <v>79</v>
      </c>
      <c r="BA146" s="43">
        <v>1373068</v>
      </c>
      <c r="BC146" s="42" t="s">
        <v>50</v>
      </c>
      <c r="BD146" s="43">
        <v>31</v>
      </c>
      <c r="BE146" s="42" t="s">
        <v>8</v>
      </c>
      <c r="BF146" s="43">
        <v>29</v>
      </c>
      <c r="BG146" s="43">
        <v>975237</v>
      </c>
    </row>
    <row r="147" spans="42:59">
      <c r="AP147" s="42" t="s">
        <v>74</v>
      </c>
      <c r="AQ147" s="43">
        <v>27</v>
      </c>
      <c r="AR147" s="42" t="s">
        <v>8</v>
      </c>
      <c r="AS147" s="43">
        <v>1</v>
      </c>
      <c r="AT147" s="43">
        <v>5721460</v>
      </c>
      <c r="AU147" s="43">
        <v>2991672</v>
      </c>
      <c r="AV147" s="43">
        <v>2729788</v>
      </c>
      <c r="AW147" s="43">
        <v>68</v>
      </c>
      <c r="AX147" s="43">
        <v>268766</v>
      </c>
      <c r="AY147" s="43">
        <v>0.161</v>
      </c>
      <c r="AZ147" s="43">
        <v>80</v>
      </c>
      <c r="BA147" s="43">
        <v>215013</v>
      </c>
      <c r="BC147" s="42" t="s">
        <v>50</v>
      </c>
      <c r="BD147" s="43">
        <v>32</v>
      </c>
      <c r="BE147" s="42" t="s">
        <v>9</v>
      </c>
      <c r="BF147" s="43">
        <v>5</v>
      </c>
      <c r="BG147" s="43">
        <v>611107</v>
      </c>
    </row>
    <row r="148" spans="42:59">
      <c r="AP148" s="42" t="s">
        <v>74</v>
      </c>
      <c r="AQ148" s="43">
        <v>28</v>
      </c>
      <c r="AR148" s="42" t="s">
        <v>8</v>
      </c>
      <c r="AS148" s="43">
        <v>8</v>
      </c>
      <c r="AT148" s="43">
        <v>4311933</v>
      </c>
      <c r="AU148" s="43">
        <v>2009931</v>
      </c>
      <c r="AV148" s="43">
        <v>2302002</v>
      </c>
      <c r="AW148" s="43">
        <v>67</v>
      </c>
      <c r="AX148" s="43">
        <v>1051495</v>
      </c>
      <c r="AY148" s="43">
        <v>0.60499999999999998</v>
      </c>
      <c r="AZ148" s="43">
        <v>77</v>
      </c>
      <c r="BA148" s="43">
        <v>809651</v>
      </c>
      <c r="BC148" s="42" t="s">
        <v>50</v>
      </c>
      <c r="BD148" s="43">
        <v>33</v>
      </c>
      <c r="BE148" s="42" t="s">
        <v>9</v>
      </c>
      <c r="BF148" s="43">
        <v>12</v>
      </c>
      <c r="BG148" s="43">
        <v>455042</v>
      </c>
    </row>
    <row r="149" spans="42:59">
      <c r="AP149" s="42" t="s">
        <v>74</v>
      </c>
      <c r="AQ149" s="43">
        <v>28</v>
      </c>
      <c r="AR149" s="42" t="s">
        <v>8</v>
      </c>
      <c r="AS149" s="43">
        <v>8</v>
      </c>
      <c r="AT149" s="43">
        <v>4311933</v>
      </c>
      <c r="AU149" s="43">
        <v>2009931</v>
      </c>
      <c r="AV149" s="43">
        <v>2302002</v>
      </c>
      <c r="AW149" s="43">
        <v>68</v>
      </c>
      <c r="AX149" s="43">
        <v>1250507</v>
      </c>
      <c r="AY149" s="43">
        <v>0.75</v>
      </c>
      <c r="AZ149" s="43">
        <v>78</v>
      </c>
      <c r="BA149" s="43">
        <v>975395</v>
      </c>
      <c r="BC149" s="42" t="s">
        <v>50</v>
      </c>
      <c r="BD149" s="43">
        <v>34</v>
      </c>
      <c r="BE149" s="42" t="s">
        <v>9</v>
      </c>
      <c r="BF149" s="43">
        <v>19</v>
      </c>
      <c r="BG149" s="43">
        <v>489472</v>
      </c>
    </row>
    <row r="150" spans="42:59">
      <c r="AP150" s="42" t="s">
        <v>74</v>
      </c>
      <c r="AQ150" s="43">
        <v>29</v>
      </c>
      <c r="AR150" s="42" t="s">
        <v>8</v>
      </c>
      <c r="AS150" s="43">
        <v>15</v>
      </c>
      <c r="AT150" s="43">
        <v>3106909</v>
      </c>
      <c r="AU150" s="43">
        <v>1174302</v>
      </c>
      <c r="AV150" s="43">
        <v>1932607</v>
      </c>
      <c r="AW150" s="43">
        <v>68</v>
      </c>
      <c r="AX150" s="43">
        <v>1512807</v>
      </c>
      <c r="AY150" s="43">
        <v>0.90800000000000003</v>
      </c>
      <c r="AZ150" s="43">
        <v>76</v>
      </c>
      <c r="BA150" s="43">
        <v>1149733</v>
      </c>
      <c r="BC150" s="42" t="s">
        <v>50</v>
      </c>
      <c r="BD150" s="43">
        <v>35</v>
      </c>
      <c r="BE150" s="42" t="s">
        <v>9</v>
      </c>
      <c r="BF150" s="43">
        <v>26</v>
      </c>
      <c r="BG150" s="43">
        <v>486865</v>
      </c>
    </row>
    <row r="151" spans="42:59">
      <c r="AP151" s="42" t="s">
        <v>74</v>
      </c>
      <c r="AQ151" s="43">
        <v>29</v>
      </c>
      <c r="AR151" s="42" t="s">
        <v>8</v>
      </c>
      <c r="AS151" s="43">
        <v>15</v>
      </c>
      <c r="AT151" s="43">
        <v>3106909</v>
      </c>
      <c r="AU151" s="43">
        <v>1174302</v>
      </c>
      <c r="AV151" s="43">
        <v>1932607</v>
      </c>
      <c r="AW151" s="43">
        <v>69</v>
      </c>
      <c r="AX151" s="43">
        <v>419800</v>
      </c>
      <c r="AY151" s="43">
        <v>0.26300000000000001</v>
      </c>
      <c r="AZ151" s="43">
        <v>76</v>
      </c>
      <c r="BA151" s="43">
        <v>319048</v>
      </c>
      <c r="BC151" s="42" t="s">
        <v>50</v>
      </c>
      <c r="BD151" s="43">
        <v>36</v>
      </c>
      <c r="BE151" s="42" t="s">
        <v>10</v>
      </c>
      <c r="BF151" s="43">
        <v>2</v>
      </c>
      <c r="BG151" s="43">
        <v>328189</v>
      </c>
    </row>
    <row r="152" spans="42:59">
      <c r="AP152" s="42" t="s">
        <v>74</v>
      </c>
      <c r="AQ152" s="43">
        <v>30</v>
      </c>
      <c r="AR152" s="42" t="s">
        <v>8</v>
      </c>
      <c r="AS152" s="43">
        <v>23</v>
      </c>
      <c r="AT152" s="43">
        <v>2127095</v>
      </c>
      <c r="AU152" s="43">
        <v>512092</v>
      </c>
      <c r="AV152" s="43">
        <v>1615003</v>
      </c>
      <c r="AW152" s="43">
        <v>68</v>
      </c>
      <c r="AX152" s="43">
        <v>532993</v>
      </c>
      <c r="AY152" s="43">
        <v>0.32</v>
      </c>
      <c r="AZ152" s="43">
        <v>73</v>
      </c>
      <c r="BA152" s="43">
        <v>389085</v>
      </c>
      <c r="BC152" s="42" t="s">
        <v>50</v>
      </c>
      <c r="BD152" s="43">
        <v>37</v>
      </c>
      <c r="BE152" s="42" t="s">
        <v>10</v>
      </c>
      <c r="BF152" s="43">
        <v>9</v>
      </c>
      <c r="BG152" s="43">
        <v>202419</v>
      </c>
    </row>
    <row r="153" spans="42:59">
      <c r="AP153" s="42" t="s">
        <v>74</v>
      </c>
      <c r="AQ153" s="43">
        <v>30</v>
      </c>
      <c r="AR153" s="42" t="s">
        <v>8</v>
      </c>
      <c r="AS153" s="43">
        <v>23</v>
      </c>
      <c r="AT153" s="43">
        <v>2127095</v>
      </c>
      <c r="AU153" s="43">
        <v>512092</v>
      </c>
      <c r="AV153" s="43">
        <v>1615003</v>
      </c>
      <c r="AW153" s="43">
        <v>69</v>
      </c>
      <c r="AX153" s="43">
        <v>1082010</v>
      </c>
      <c r="AY153" s="43">
        <v>0.67900000000000005</v>
      </c>
      <c r="AZ153" s="43">
        <v>73</v>
      </c>
      <c r="BA153" s="43">
        <v>789867</v>
      </c>
      <c r="BC153" s="42" t="s">
        <v>50</v>
      </c>
      <c r="BD153" s="43">
        <v>38</v>
      </c>
      <c r="BE153" s="42" t="s">
        <v>10</v>
      </c>
      <c r="BF153" s="43">
        <v>16</v>
      </c>
      <c r="BG153" s="43">
        <v>95186</v>
      </c>
    </row>
    <row r="154" spans="42:59">
      <c r="AP154" s="42" t="s">
        <v>74</v>
      </c>
      <c r="AQ154" s="43">
        <v>31</v>
      </c>
      <c r="AR154" s="42" t="s">
        <v>8</v>
      </c>
      <c r="AS154" s="43">
        <v>29</v>
      </c>
      <c r="AT154" s="43">
        <v>1393196</v>
      </c>
      <c r="AU154" s="43">
        <v>50609</v>
      </c>
      <c r="AV154" s="43">
        <v>1342587</v>
      </c>
      <c r="AW154" s="43">
        <v>69</v>
      </c>
      <c r="AX154" s="43">
        <v>1342587</v>
      </c>
      <c r="AY154" s="43">
        <v>0.84199999999999997</v>
      </c>
      <c r="AZ154" s="43">
        <v>70</v>
      </c>
      <c r="BA154" s="43">
        <v>939811</v>
      </c>
      <c r="BC154" s="42" t="s">
        <v>50</v>
      </c>
      <c r="BD154" s="43">
        <v>39</v>
      </c>
      <c r="BE154" s="42" t="s">
        <v>10</v>
      </c>
      <c r="BF154" s="43">
        <v>23</v>
      </c>
      <c r="BG154" s="43">
        <v>18000</v>
      </c>
    </row>
    <row r="155" spans="42:59">
      <c r="AP155" s="42" t="s">
        <v>74</v>
      </c>
      <c r="AQ155" s="43">
        <v>32</v>
      </c>
      <c r="AR155" s="42" t="s">
        <v>9</v>
      </c>
      <c r="AS155" s="43">
        <v>5</v>
      </c>
      <c r="AT155" s="43">
        <v>925919</v>
      </c>
      <c r="AU155" s="43">
        <v>0</v>
      </c>
      <c r="AV155" s="43">
        <v>925919</v>
      </c>
      <c r="AW155" s="43">
        <v>69</v>
      </c>
      <c r="AX155" s="43">
        <v>925919</v>
      </c>
      <c r="AY155" s="43">
        <v>0.58099999999999996</v>
      </c>
      <c r="AZ155" s="43">
        <v>66</v>
      </c>
      <c r="BA155" s="43">
        <v>611107</v>
      </c>
      <c r="BC155" s="42" t="s">
        <v>51</v>
      </c>
      <c r="BD155" s="43">
        <v>10</v>
      </c>
      <c r="BE155" s="42" t="s">
        <v>4</v>
      </c>
      <c r="BF155" s="43">
        <v>4</v>
      </c>
      <c r="BG155" s="43">
        <v>1415018</v>
      </c>
    </row>
    <row r="156" spans="42:59">
      <c r="AP156" s="42" t="s">
        <v>74</v>
      </c>
      <c r="AQ156" s="43">
        <v>33</v>
      </c>
      <c r="AR156" s="42" t="s">
        <v>9</v>
      </c>
      <c r="AS156" s="43">
        <v>12</v>
      </c>
      <c r="AT156" s="43">
        <v>745970</v>
      </c>
      <c r="AU156" s="43">
        <v>0</v>
      </c>
      <c r="AV156" s="43">
        <v>745970</v>
      </c>
      <c r="AW156" s="43">
        <v>69</v>
      </c>
      <c r="AX156" s="43">
        <v>745970</v>
      </c>
      <c r="AY156" s="43">
        <v>0.46800000000000003</v>
      </c>
      <c r="AZ156" s="43">
        <v>61</v>
      </c>
      <c r="BA156" s="43">
        <v>455042</v>
      </c>
      <c r="BC156" s="42" t="s">
        <v>51</v>
      </c>
      <c r="BD156" s="43">
        <v>11</v>
      </c>
      <c r="BE156" s="42" t="s">
        <v>4</v>
      </c>
      <c r="BF156" s="43">
        <v>11</v>
      </c>
      <c r="BG156" s="43">
        <v>1455639</v>
      </c>
    </row>
    <row r="157" spans="42:59">
      <c r="AP157" s="42" t="s">
        <v>74</v>
      </c>
      <c r="AQ157" s="43">
        <v>34</v>
      </c>
      <c r="AR157" s="42" t="s">
        <v>9</v>
      </c>
      <c r="AS157" s="43">
        <v>19</v>
      </c>
      <c r="AT157" s="43">
        <v>874057</v>
      </c>
      <c r="AU157" s="43">
        <v>143600</v>
      </c>
      <c r="AV157" s="43">
        <v>730457</v>
      </c>
      <c r="AW157" s="43">
        <v>69</v>
      </c>
      <c r="AX157" s="43">
        <v>730457</v>
      </c>
      <c r="AY157" s="43">
        <v>0.45800000000000002</v>
      </c>
      <c r="AZ157" s="43">
        <v>56</v>
      </c>
      <c r="BA157" s="43">
        <v>409056</v>
      </c>
      <c r="BC157" s="42" t="s">
        <v>51</v>
      </c>
      <c r="BD157" s="43">
        <v>12</v>
      </c>
      <c r="BE157" s="42" t="s">
        <v>4</v>
      </c>
      <c r="BF157" s="43">
        <v>18</v>
      </c>
      <c r="BG157" s="43">
        <v>1542136</v>
      </c>
    </row>
    <row r="158" spans="42:59">
      <c r="AP158" s="42" t="s">
        <v>74</v>
      </c>
      <c r="AQ158" s="43">
        <v>35</v>
      </c>
      <c r="AR158" s="42" t="s">
        <v>9</v>
      </c>
      <c r="AS158" s="43">
        <v>26</v>
      </c>
      <c r="AT158" s="43">
        <v>1330885</v>
      </c>
      <c r="AU158" s="43">
        <v>758103</v>
      </c>
      <c r="AV158" s="43">
        <v>572782</v>
      </c>
      <c r="AW158" s="43">
        <v>69</v>
      </c>
      <c r="AX158" s="43">
        <v>572782</v>
      </c>
      <c r="AY158" s="43">
        <v>0.35899999999999999</v>
      </c>
      <c r="AZ158" s="43">
        <v>51</v>
      </c>
      <c r="BA158" s="43">
        <v>292119</v>
      </c>
      <c r="BC158" s="42" t="s">
        <v>51</v>
      </c>
      <c r="BD158" s="43">
        <v>13</v>
      </c>
      <c r="BE158" s="42" t="s">
        <v>4</v>
      </c>
      <c r="BF158" s="43">
        <v>25</v>
      </c>
      <c r="BG158" s="43">
        <v>1683546</v>
      </c>
    </row>
    <row r="159" spans="42:59">
      <c r="AP159" s="42" t="s">
        <v>74</v>
      </c>
      <c r="AQ159" s="43">
        <v>36</v>
      </c>
      <c r="AR159" s="42" t="s">
        <v>10</v>
      </c>
      <c r="AS159" s="43">
        <v>2</v>
      </c>
      <c r="AT159" s="43">
        <v>2137160</v>
      </c>
      <c r="AU159" s="43">
        <v>1709872</v>
      </c>
      <c r="AV159" s="43">
        <v>427288</v>
      </c>
      <c r="AW159" s="43">
        <v>68</v>
      </c>
      <c r="AX159" s="43">
        <v>427288</v>
      </c>
      <c r="AY159" s="43">
        <v>0.25600000000000001</v>
      </c>
      <c r="AZ159" s="43">
        <v>47</v>
      </c>
      <c r="BA159" s="43">
        <v>200825</v>
      </c>
      <c r="BC159" s="42" t="s">
        <v>51</v>
      </c>
      <c r="BD159" s="43">
        <v>14</v>
      </c>
      <c r="BE159" s="42" t="s">
        <v>5</v>
      </c>
      <c r="BF159" s="43">
        <v>1</v>
      </c>
      <c r="BG159" s="43">
        <v>1495376</v>
      </c>
    </row>
    <row r="160" spans="42:59">
      <c r="AP160" s="42" t="s">
        <v>74</v>
      </c>
      <c r="AQ160" s="43">
        <v>37</v>
      </c>
      <c r="AR160" s="42" t="s">
        <v>10</v>
      </c>
      <c r="AS160" s="43">
        <v>9</v>
      </c>
      <c r="AT160" s="43">
        <v>3313590</v>
      </c>
      <c r="AU160" s="43">
        <v>3026216</v>
      </c>
      <c r="AV160" s="43">
        <v>287374</v>
      </c>
      <c r="AW160" s="43">
        <v>67</v>
      </c>
      <c r="AX160" s="43">
        <v>53152</v>
      </c>
      <c r="AY160" s="43">
        <v>3.1E-2</v>
      </c>
      <c r="AZ160" s="43">
        <v>43</v>
      </c>
      <c r="BA160" s="43">
        <v>22855</v>
      </c>
      <c r="BC160" s="42" t="s">
        <v>51</v>
      </c>
      <c r="BD160" s="43">
        <v>15</v>
      </c>
      <c r="BE160" s="42" t="s">
        <v>5</v>
      </c>
      <c r="BF160" s="43">
        <v>8</v>
      </c>
      <c r="BG160" s="43">
        <v>1736945</v>
      </c>
    </row>
    <row r="161" spans="42:59">
      <c r="AP161" s="42" t="s">
        <v>74</v>
      </c>
      <c r="AQ161" s="43">
        <v>37</v>
      </c>
      <c r="AR161" s="42" t="s">
        <v>10</v>
      </c>
      <c r="AS161" s="43">
        <v>9</v>
      </c>
      <c r="AT161" s="43">
        <v>3313590</v>
      </c>
      <c r="AU161" s="43">
        <v>3026216</v>
      </c>
      <c r="AV161" s="43">
        <v>287374</v>
      </c>
      <c r="AW161" s="43">
        <v>68</v>
      </c>
      <c r="AX161" s="43">
        <v>234222</v>
      </c>
      <c r="AY161" s="43">
        <v>0.14099999999999999</v>
      </c>
      <c r="AZ161" s="43">
        <v>42</v>
      </c>
      <c r="BA161" s="43">
        <v>98373</v>
      </c>
      <c r="BC161" s="42" t="s">
        <v>51</v>
      </c>
      <c r="BD161" s="43">
        <v>16</v>
      </c>
      <c r="BE161" s="42" t="s">
        <v>5</v>
      </c>
      <c r="BF161" s="43">
        <v>15</v>
      </c>
      <c r="BG161" s="43">
        <v>2059137</v>
      </c>
    </row>
    <row r="162" spans="42:59">
      <c r="AP162" s="42" t="s">
        <v>74</v>
      </c>
      <c r="AQ162" s="43">
        <v>38</v>
      </c>
      <c r="AR162" s="42" t="s">
        <v>10</v>
      </c>
      <c r="AS162" s="43">
        <v>16</v>
      </c>
      <c r="AT162" s="43">
        <v>4880880</v>
      </c>
      <c r="AU162" s="43">
        <v>4734440</v>
      </c>
      <c r="AV162" s="43">
        <v>146440</v>
      </c>
      <c r="AW162" s="43">
        <v>67</v>
      </c>
      <c r="AX162" s="43">
        <v>146440</v>
      </c>
      <c r="AY162" s="43">
        <v>8.4000000000000005E-2</v>
      </c>
      <c r="AZ162" s="43">
        <v>38</v>
      </c>
      <c r="BA162" s="43">
        <v>55647</v>
      </c>
      <c r="BC162" s="42" t="s">
        <v>51</v>
      </c>
      <c r="BD162" s="43">
        <v>17</v>
      </c>
      <c r="BE162" s="42" t="s">
        <v>5</v>
      </c>
      <c r="BF162" s="43">
        <v>22</v>
      </c>
      <c r="BG162" s="43">
        <v>2472175</v>
      </c>
    </row>
    <row r="163" spans="42:59">
      <c r="AP163" s="42" t="s">
        <v>74</v>
      </c>
      <c r="AQ163" s="43">
        <v>39</v>
      </c>
      <c r="AR163" s="42" t="s">
        <v>10</v>
      </c>
      <c r="AS163" s="43">
        <v>23</v>
      </c>
      <c r="AT163" s="43">
        <v>6859738</v>
      </c>
      <c r="AU163" s="43">
        <v>6829738</v>
      </c>
      <c r="AV163" s="43">
        <v>30000</v>
      </c>
      <c r="AW163" s="43">
        <v>65</v>
      </c>
      <c r="AX163" s="43">
        <v>30000</v>
      </c>
      <c r="AY163" s="43">
        <v>2.4E-2</v>
      </c>
      <c r="AZ163" s="43">
        <v>35</v>
      </c>
      <c r="BA163" s="43">
        <v>10500</v>
      </c>
      <c r="BC163" s="42" t="s">
        <v>51</v>
      </c>
      <c r="BD163" s="43">
        <v>18</v>
      </c>
      <c r="BE163" s="42" t="s">
        <v>5</v>
      </c>
      <c r="BF163" s="43">
        <v>29</v>
      </c>
      <c r="BG163" s="43">
        <v>2959777</v>
      </c>
    </row>
    <row r="164" spans="42:59">
      <c r="AP164" s="42" t="s">
        <v>75</v>
      </c>
      <c r="AQ164" s="43">
        <v>10</v>
      </c>
      <c r="AR164" s="42" t="s">
        <v>4</v>
      </c>
      <c r="AS164" s="43">
        <v>4</v>
      </c>
      <c r="AT164" s="43">
        <v>40907825</v>
      </c>
      <c r="AU164" s="43">
        <v>39335582</v>
      </c>
      <c r="AV164" s="43">
        <v>1572243</v>
      </c>
      <c r="AW164" s="43">
        <v>45</v>
      </c>
      <c r="AX164" s="43">
        <v>676553</v>
      </c>
      <c r="AY164" s="43">
        <v>0.32300000000000001</v>
      </c>
      <c r="AZ164" s="43">
        <v>60</v>
      </c>
      <c r="BA164" s="43">
        <v>405932</v>
      </c>
      <c r="BC164" s="42" t="s">
        <v>51</v>
      </c>
      <c r="BD164" s="43">
        <v>19</v>
      </c>
      <c r="BE164" s="42" t="s">
        <v>6</v>
      </c>
      <c r="BF164" s="43">
        <v>6</v>
      </c>
      <c r="BG164" s="43">
        <v>3607263</v>
      </c>
    </row>
    <row r="165" spans="42:59">
      <c r="AP165" s="42" t="s">
        <v>75</v>
      </c>
      <c r="AQ165" s="43">
        <v>10</v>
      </c>
      <c r="AR165" s="42" t="s">
        <v>4</v>
      </c>
      <c r="AS165" s="43">
        <v>4</v>
      </c>
      <c r="AT165" s="43">
        <v>40907825</v>
      </c>
      <c r="AU165" s="43">
        <v>39335582</v>
      </c>
      <c r="AV165" s="43">
        <v>1572243</v>
      </c>
      <c r="AW165" s="43">
        <v>46</v>
      </c>
      <c r="AX165" s="43">
        <v>895690</v>
      </c>
      <c r="AY165" s="43">
        <v>0.435</v>
      </c>
      <c r="AZ165" s="43">
        <v>60</v>
      </c>
      <c r="BA165" s="43">
        <v>537414</v>
      </c>
      <c r="BC165" s="42" t="s">
        <v>51</v>
      </c>
      <c r="BD165" s="43">
        <v>20</v>
      </c>
      <c r="BE165" s="42" t="s">
        <v>6</v>
      </c>
      <c r="BF165" s="43">
        <v>13</v>
      </c>
      <c r="BG165" s="43">
        <v>4326387</v>
      </c>
    </row>
    <row r="166" spans="42:59">
      <c r="AP166" s="42" t="s">
        <v>75</v>
      </c>
      <c r="AQ166" s="43">
        <v>11</v>
      </c>
      <c r="AR166" s="42" t="s">
        <v>4</v>
      </c>
      <c r="AS166" s="43">
        <v>11</v>
      </c>
      <c r="AT166" s="43">
        <v>39189832</v>
      </c>
      <c r="AU166" s="43">
        <v>37624628</v>
      </c>
      <c r="AV166" s="43">
        <v>1565204</v>
      </c>
      <c r="AW166" s="43">
        <v>46</v>
      </c>
      <c r="AX166" s="43">
        <v>1018559</v>
      </c>
      <c r="AY166" s="43">
        <v>0.49399999999999999</v>
      </c>
      <c r="AZ166" s="43">
        <v>62</v>
      </c>
      <c r="BA166" s="43">
        <v>631507</v>
      </c>
      <c r="BC166" s="42" t="s">
        <v>51</v>
      </c>
      <c r="BD166" s="43">
        <v>21</v>
      </c>
      <c r="BE166" s="42" t="s">
        <v>6</v>
      </c>
      <c r="BF166" s="43">
        <v>20</v>
      </c>
      <c r="BG166" s="43">
        <v>5215340</v>
      </c>
    </row>
    <row r="167" spans="42:59">
      <c r="AP167" s="42" t="s">
        <v>75</v>
      </c>
      <c r="AQ167" s="43">
        <v>11</v>
      </c>
      <c r="AR167" s="42" t="s">
        <v>4</v>
      </c>
      <c r="AS167" s="43">
        <v>11</v>
      </c>
      <c r="AT167" s="43">
        <v>39189832</v>
      </c>
      <c r="AU167" s="43">
        <v>37624628</v>
      </c>
      <c r="AV167" s="43">
        <v>1565204</v>
      </c>
      <c r="AW167" s="43">
        <v>47</v>
      </c>
      <c r="AX167" s="43">
        <v>546645</v>
      </c>
      <c r="AY167" s="43">
        <v>0.27</v>
      </c>
      <c r="AZ167" s="43">
        <v>62</v>
      </c>
      <c r="BA167" s="43">
        <v>338920</v>
      </c>
      <c r="BC167" s="42" t="s">
        <v>51</v>
      </c>
      <c r="BD167" s="43">
        <v>22</v>
      </c>
      <c r="BE167" s="42" t="s">
        <v>6</v>
      </c>
      <c r="BF167" s="43">
        <v>27</v>
      </c>
      <c r="BG167" s="43">
        <v>6259937</v>
      </c>
    </row>
    <row r="168" spans="42:59">
      <c r="AP168" s="42" t="s">
        <v>75</v>
      </c>
      <c r="AQ168" s="43">
        <v>12</v>
      </c>
      <c r="AR168" s="42" t="s">
        <v>4</v>
      </c>
      <c r="AS168" s="43">
        <v>18</v>
      </c>
      <c r="AT168" s="43">
        <v>37324334</v>
      </c>
      <c r="AU168" s="43">
        <v>35717942</v>
      </c>
      <c r="AV168" s="43">
        <v>1606392</v>
      </c>
      <c r="AW168" s="43">
        <v>47</v>
      </c>
      <c r="AX168" s="43">
        <v>1175517</v>
      </c>
      <c r="AY168" s="43">
        <v>0.58099999999999996</v>
      </c>
      <c r="AZ168" s="43">
        <v>64</v>
      </c>
      <c r="BA168" s="43">
        <v>752331</v>
      </c>
      <c r="BC168" s="42" t="s">
        <v>51</v>
      </c>
      <c r="BD168" s="43">
        <v>23</v>
      </c>
      <c r="BE168" s="42" t="s">
        <v>7</v>
      </c>
      <c r="BF168" s="43">
        <v>3</v>
      </c>
      <c r="BG168" s="43">
        <v>7479004</v>
      </c>
    </row>
    <row r="169" spans="42:59">
      <c r="AP169" s="42" t="s">
        <v>75</v>
      </c>
      <c r="AQ169" s="43">
        <v>12</v>
      </c>
      <c r="AR169" s="42" t="s">
        <v>4</v>
      </c>
      <c r="AS169" s="43">
        <v>18</v>
      </c>
      <c r="AT169" s="43">
        <v>37324334</v>
      </c>
      <c r="AU169" s="43">
        <v>35717942</v>
      </c>
      <c r="AV169" s="43">
        <v>1606392</v>
      </c>
      <c r="AW169" s="43">
        <v>48</v>
      </c>
      <c r="AX169" s="43">
        <v>430875</v>
      </c>
      <c r="AY169" s="43">
        <v>0.217</v>
      </c>
      <c r="AZ169" s="43">
        <v>64</v>
      </c>
      <c r="BA169" s="43">
        <v>275760</v>
      </c>
      <c r="BC169" s="42" t="s">
        <v>51</v>
      </c>
      <c r="BD169" s="43">
        <v>24</v>
      </c>
      <c r="BE169" s="42" t="s">
        <v>7</v>
      </c>
      <c r="BF169" s="43">
        <v>10</v>
      </c>
      <c r="BG169" s="43">
        <v>6859093</v>
      </c>
    </row>
    <row r="170" spans="42:59">
      <c r="AP170" s="42" t="s">
        <v>75</v>
      </c>
      <c r="AQ170" s="43">
        <v>13</v>
      </c>
      <c r="AR170" s="42" t="s">
        <v>4</v>
      </c>
      <c r="AS170" s="43">
        <v>25</v>
      </c>
      <c r="AT170" s="43">
        <v>35332035</v>
      </c>
      <c r="AU170" s="43">
        <v>33631484</v>
      </c>
      <c r="AV170" s="43">
        <v>1700551</v>
      </c>
      <c r="AW170" s="43">
        <v>48</v>
      </c>
      <c r="AX170" s="43">
        <v>1167515</v>
      </c>
      <c r="AY170" s="43">
        <v>0.58799999999999997</v>
      </c>
      <c r="AZ170" s="43">
        <v>66</v>
      </c>
      <c r="BA170" s="43">
        <v>770560</v>
      </c>
      <c r="BC170" s="42" t="s">
        <v>51</v>
      </c>
      <c r="BD170" s="43">
        <v>25</v>
      </c>
      <c r="BE170" s="42" t="s">
        <v>7</v>
      </c>
      <c r="BF170" s="43">
        <v>17</v>
      </c>
      <c r="BG170" s="43">
        <v>5976724</v>
      </c>
    </row>
    <row r="171" spans="42:59">
      <c r="AP171" s="42" t="s">
        <v>75</v>
      </c>
      <c r="AQ171" s="43">
        <v>13</v>
      </c>
      <c r="AR171" s="42" t="s">
        <v>4</v>
      </c>
      <c r="AS171" s="43">
        <v>25</v>
      </c>
      <c r="AT171" s="43">
        <v>35332035</v>
      </c>
      <c r="AU171" s="43">
        <v>33631484</v>
      </c>
      <c r="AV171" s="43">
        <v>1700551</v>
      </c>
      <c r="AW171" s="43">
        <v>49</v>
      </c>
      <c r="AX171" s="43">
        <v>533036</v>
      </c>
      <c r="AY171" s="43">
        <v>0.27400000000000002</v>
      </c>
      <c r="AZ171" s="43">
        <v>66</v>
      </c>
      <c r="BA171" s="43">
        <v>351804</v>
      </c>
      <c r="BC171" s="42" t="s">
        <v>51</v>
      </c>
      <c r="BD171" s="43">
        <v>26</v>
      </c>
      <c r="BE171" s="42" t="s">
        <v>7</v>
      </c>
      <c r="BF171" s="43">
        <v>24</v>
      </c>
      <c r="BG171" s="43">
        <v>5140420</v>
      </c>
    </row>
    <row r="172" spans="42:59">
      <c r="AP172" s="42" t="s">
        <v>75</v>
      </c>
      <c r="AQ172" s="43">
        <v>14</v>
      </c>
      <c r="AR172" s="42" t="s">
        <v>5</v>
      </c>
      <c r="AS172" s="43">
        <v>1</v>
      </c>
      <c r="AT172" s="43">
        <v>33233643</v>
      </c>
      <c r="AU172" s="43">
        <v>31381215</v>
      </c>
      <c r="AV172" s="43">
        <v>1852428</v>
      </c>
      <c r="AW172" s="43">
        <v>49</v>
      </c>
      <c r="AX172" s="43">
        <v>1014656</v>
      </c>
      <c r="AY172" s="43">
        <v>0.52200000000000002</v>
      </c>
      <c r="AZ172" s="43">
        <v>54</v>
      </c>
      <c r="BA172" s="43">
        <v>547914</v>
      </c>
      <c r="BC172" s="42" t="s">
        <v>51</v>
      </c>
      <c r="BD172" s="43">
        <v>27</v>
      </c>
      <c r="BE172" s="42" t="s">
        <v>8</v>
      </c>
      <c r="BF172" s="43">
        <v>1</v>
      </c>
      <c r="BG172" s="43">
        <v>4352565</v>
      </c>
    </row>
    <row r="173" spans="42:59">
      <c r="AP173" s="42" t="s">
        <v>75</v>
      </c>
      <c r="AQ173" s="43">
        <v>14</v>
      </c>
      <c r="AR173" s="42" t="s">
        <v>5</v>
      </c>
      <c r="AS173" s="43">
        <v>1</v>
      </c>
      <c r="AT173" s="43">
        <v>33233643</v>
      </c>
      <c r="AU173" s="43">
        <v>31381215</v>
      </c>
      <c r="AV173" s="43">
        <v>1852428</v>
      </c>
      <c r="AW173" s="43">
        <v>50</v>
      </c>
      <c r="AX173" s="43">
        <v>837772</v>
      </c>
      <c r="AY173" s="43">
        <v>0.44</v>
      </c>
      <c r="AZ173" s="43">
        <v>53</v>
      </c>
      <c r="BA173" s="43">
        <v>444019</v>
      </c>
      <c r="BC173" s="42" t="s">
        <v>51</v>
      </c>
      <c r="BD173" s="43">
        <v>28</v>
      </c>
      <c r="BE173" s="42" t="s">
        <v>8</v>
      </c>
      <c r="BF173" s="43">
        <v>8</v>
      </c>
      <c r="BG173" s="43">
        <v>3382980</v>
      </c>
    </row>
    <row r="174" spans="42:59">
      <c r="AP174" s="42" t="s">
        <v>75</v>
      </c>
      <c r="AQ174" s="43">
        <v>15</v>
      </c>
      <c r="AR174" s="42" t="s">
        <v>5</v>
      </c>
      <c r="AS174" s="43">
        <v>8</v>
      </c>
      <c r="AT174" s="43">
        <v>31049864</v>
      </c>
      <c r="AU174" s="43">
        <v>28983095</v>
      </c>
      <c r="AV174" s="43">
        <v>2066769</v>
      </c>
      <c r="AW174" s="43">
        <v>50</v>
      </c>
      <c r="AX174" s="43">
        <v>737054</v>
      </c>
      <c r="AY174" s="43">
        <v>0.38700000000000001</v>
      </c>
      <c r="AZ174" s="43">
        <v>56</v>
      </c>
      <c r="BA174" s="43">
        <v>412750</v>
      </c>
      <c r="BC174" s="42" t="s">
        <v>51</v>
      </c>
      <c r="BD174" s="43">
        <v>29</v>
      </c>
      <c r="BE174" s="42" t="s">
        <v>8</v>
      </c>
      <c r="BF174" s="43">
        <v>15</v>
      </c>
      <c r="BG174" s="43">
        <v>2371394</v>
      </c>
    </row>
    <row r="175" spans="42:59">
      <c r="AP175" s="42" t="s">
        <v>75</v>
      </c>
      <c r="AQ175" s="43">
        <v>15</v>
      </c>
      <c r="AR175" s="42" t="s">
        <v>5</v>
      </c>
      <c r="AS175" s="43">
        <v>8</v>
      </c>
      <c r="AT175" s="43">
        <v>31049864</v>
      </c>
      <c r="AU175" s="43">
        <v>28983095</v>
      </c>
      <c r="AV175" s="43">
        <v>2066769</v>
      </c>
      <c r="AW175" s="43">
        <v>51</v>
      </c>
      <c r="AX175" s="43">
        <v>1329715</v>
      </c>
      <c r="AY175" s="43">
        <v>0.71299999999999997</v>
      </c>
      <c r="AZ175" s="43">
        <v>56</v>
      </c>
      <c r="BA175" s="43">
        <v>744640</v>
      </c>
      <c r="BC175" s="42" t="s">
        <v>51</v>
      </c>
      <c r="BD175" s="43">
        <v>30</v>
      </c>
      <c r="BE175" s="42" t="s">
        <v>8</v>
      </c>
      <c r="BF175" s="43">
        <v>23</v>
      </c>
      <c r="BG175" s="43">
        <v>1562923</v>
      </c>
    </row>
    <row r="176" spans="42:59">
      <c r="AP176" s="42" t="s">
        <v>75</v>
      </c>
      <c r="AQ176" s="43">
        <v>16</v>
      </c>
      <c r="AR176" s="42" t="s">
        <v>5</v>
      </c>
      <c r="AS176" s="43">
        <v>15</v>
      </c>
      <c r="AT176" s="43">
        <v>28801404</v>
      </c>
      <c r="AU176" s="43">
        <v>26453083</v>
      </c>
      <c r="AV176" s="43">
        <v>2348321</v>
      </c>
      <c r="AW176" s="43">
        <v>51</v>
      </c>
      <c r="AX176" s="43">
        <v>354835</v>
      </c>
      <c r="AY176" s="43">
        <v>0.19</v>
      </c>
      <c r="AZ176" s="43">
        <v>59</v>
      </c>
      <c r="BA176" s="43">
        <v>209353</v>
      </c>
      <c r="BC176" s="42" t="s">
        <v>51</v>
      </c>
      <c r="BD176" s="43">
        <v>31</v>
      </c>
      <c r="BE176" s="42" t="s">
        <v>8</v>
      </c>
      <c r="BF176" s="43">
        <v>29</v>
      </c>
      <c r="BG176" s="43">
        <v>975237</v>
      </c>
    </row>
    <row r="177" spans="42:59">
      <c r="AP177" s="42" t="s">
        <v>75</v>
      </c>
      <c r="AQ177" s="43">
        <v>16</v>
      </c>
      <c r="AR177" s="42" t="s">
        <v>5</v>
      </c>
      <c r="AS177" s="43">
        <v>15</v>
      </c>
      <c r="AT177" s="43">
        <v>28801404</v>
      </c>
      <c r="AU177" s="43">
        <v>26453083</v>
      </c>
      <c r="AV177" s="43">
        <v>2348321</v>
      </c>
      <c r="AW177" s="43">
        <v>52</v>
      </c>
      <c r="AX177" s="43">
        <v>1825735</v>
      </c>
      <c r="AY177" s="43">
        <v>1</v>
      </c>
      <c r="AZ177" s="43">
        <v>58</v>
      </c>
      <c r="BA177" s="43">
        <v>1058926</v>
      </c>
      <c r="BC177" s="42" t="s">
        <v>51</v>
      </c>
      <c r="BD177" s="43">
        <v>32</v>
      </c>
      <c r="BE177" s="42" t="s">
        <v>9</v>
      </c>
      <c r="BF177" s="43">
        <v>5</v>
      </c>
      <c r="BG177" s="43">
        <v>611107</v>
      </c>
    </row>
    <row r="178" spans="42:59">
      <c r="AP178" s="42" t="s">
        <v>75</v>
      </c>
      <c r="AQ178" s="43">
        <v>16</v>
      </c>
      <c r="AR178" s="42" t="s">
        <v>5</v>
      </c>
      <c r="AS178" s="43">
        <v>15</v>
      </c>
      <c r="AT178" s="43">
        <v>28801404</v>
      </c>
      <c r="AU178" s="43">
        <v>26453083</v>
      </c>
      <c r="AV178" s="43">
        <v>2348321</v>
      </c>
      <c r="AW178" s="43">
        <v>53</v>
      </c>
      <c r="AX178" s="43">
        <v>167752</v>
      </c>
      <c r="AY178" s="43">
        <v>9.4E-2</v>
      </c>
      <c r="AZ178" s="43">
        <v>58</v>
      </c>
      <c r="BA178" s="43">
        <v>97296</v>
      </c>
      <c r="BC178" s="42" t="s">
        <v>51</v>
      </c>
      <c r="BD178" s="43">
        <v>33</v>
      </c>
      <c r="BE178" s="42" t="s">
        <v>9</v>
      </c>
      <c r="BF178" s="43">
        <v>12</v>
      </c>
      <c r="BG178" s="43">
        <v>455042</v>
      </c>
    </row>
    <row r="179" spans="42:59">
      <c r="AP179" s="42" t="s">
        <v>75</v>
      </c>
      <c r="AQ179" s="43">
        <v>17</v>
      </c>
      <c r="AR179" s="42" t="s">
        <v>5</v>
      </c>
      <c r="AS179" s="43">
        <v>22</v>
      </c>
      <c r="AT179" s="43">
        <v>26508970</v>
      </c>
      <c r="AU179" s="43">
        <v>23807141</v>
      </c>
      <c r="AV179" s="43">
        <v>2701829</v>
      </c>
      <c r="AW179" s="43">
        <v>53</v>
      </c>
      <c r="AX179" s="43">
        <v>1672809</v>
      </c>
      <c r="AY179" s="43">
        <v>0.93700000000000006</v>
      </c>
      <c r="AZ179" s="43">
        <v>61</v>
      </c>
      <c r="BA179" s="43">
        <v>1020413</v>
      </c>
      <c r="BC179" s="42" t="s">
        <v>51</v>
      </c>
      <c r="BD179" s="43">
        <v>34</v>
      </c>
      <c r="BE179" s="42" t="s">
        <v>9</v>
      </c>
      <c r="BF179" s="43">
        <v>19</v>
      </c>
      <c r="BG179" s="43">
        <v>489472</v>
      </c>
    </row>
    <row r="180" spans="42:59">
      <c r="AP180" s="42" t="s">
        <v>75</v>
      </c>
      <c r="AQ180" s="43">
        <v>17</v>
      </c>
      <c r="AR180" s="42" t="s">
        <v>5</v>
      </c>
      <c r="AS180" s="43">
        <v>22</v>
      </c>
      <c r="AT180" s="43">
        <v>26508970</v>
      </c>
      <c r="AU180" s="43">
        <v>23807141</v>
      </c>
      <c r="AV180" s="43">
        <v>2701829</v>
      </c>
      <c r="AW180" s="43">
        <v>54</v>
      </c>
      <c r="AX180" s="43">
        <v>1029020</v>
      </c>
      <c r="AY180" s="43">
        <v>0.59</v>
      </c>
      <c r="AZ180" s="43">
        <v>61</v>
      </c>
      <c r="BA180" s="43">
        <v>627702</v>
      </c>
      <c r="BC180" s="42" t="s">
        <v>51</v>
      </c>
      <c r="BD180" s="43">
        <v>35</v>
      </c>
      <c r="BE180" s="42" t="s">
        <v>9</v>
      </c>
      <c r="BF180" s="43">
        <v>26</v>
      </c>
      <c r="BG180" s="43">
        <v>584237</v>
      </c>
    </row>
    <row r="181" spans="42:59">
      <c r="AP181" s="42" t="s">
        <v>75</v>
      </c>
      <c r="AQ181" s="43">
        <v>18</v>
      </c>
      <c r="AR181" s="42" t="s">
        <v>5</v>
      </c>
      <c r="AS181" s="43">
        <v>29</v>
      </c>
      <c r="AT181" s="43">
        <v>24193268</v>
      </c>
      <c r="AU181" s="43">
        <v>21061228</v>
      </c>
      <c r="AV181" s="43">
        <v>3132040</v>
      </c>
      <c r="AW181" s="43">
        <v>54</v>
      </c>
      <c r="AX181" s="43">
        <v>1100175</v>
      </c>
      <c r="AY181" s="43">
        <v>0.63100000000000001</v>
      </c>
      <c r="AZ181" s="43">
        <v>63</v>
      </c>
      <c r="BA181" s="43">
        <v>693110</v>
      </c>
      <c r="BC181" s="42" t="s">
        <v>51</v>
      </c>
      <c r="BD181" s="43">
        <v>36</v>
      </c>
      <c r="BE181" s="42" t="s">
        <v>10</v>
      </c>
      <c r="BF181" s="43">
        <v>2</v>
      </c>
      <c r="BG181" s="43">
        <v>393706</v>
      </c>
    </row>
    <row r="182" spans="42:59">
      <c r="AP182" s="42" t="s">
        <v>75</v>
      </c>
      <c r="AQ182" s="43">
        <v>18</v>
      </c>
      <c r="AR182" s="42" t="s">
        <v>5</v>
      </c>
      <c r="AS182" s="43">
        <v>29</v>
      </c>
      <c r="AT182" s="43">
        <v>24193268</v>
      </c>
      <c r="AU182" s="43">
        <v>21061228</v>
      </c>
      <c r="AV182" s="43">
        <v>3132040</v>
      </c>
      <c r="AW182" s="43">
        <v>55</v>
      </c>
      <c r="AX182" s="43">
        <v>1700932</v>
      </c>
      <c r="AY182" s="43">
        <v>1</v>
      </c>
      <c r="AZ182" s="43">
        <v>63</v>
      </c>
      <c r="BA182" s="43">
        <v>1071587</v>
      </c>
      <c r="BC182" s="42" t="s">
        <v>51</v>
      </c>
      <c r="BD182" s="43">
        <v>37</v>
      </c>
      <c r="BE182" s="42" t="s">
        <v>10</v>
      </c>
      <c r="BF182" s="43">
        <v>9</v>
      </c>
      <c r="BG182" s="43">
        <v>242652</v>
      </c>
    </row>
    <row r="183" spans="42:59">
      <c r="AP183" s="42" t="s">
        <v>75</v>
      </c>
      <c r="AQ183" s="43">
        <v>18</v>
      </c>
      <c r="AR183" s="42" t="s">
        <v>5</v>
      </c>
      <c r="AS183" s="43">
        <v>29</v>
      </c>
      <c r="AT183" s="43">
        <v>24193268</v>
      </c>
      <c r="AU183" s="43">
        <v>21061228</v>
      </c>
      <c r="AV183" s="43">
        <v>3132040</v>
      </c>
      <c r="AW183" s="43">
        <v>56</v>
      </c>
      <c r="AX183" s="43">
        <v>330932</v>
      </c>
      <c r="AY183" s="43">
        <v>0.2</v>
      </c>
      <c r="AZ183" s="43">
        <v>63</v>
      </c>
      <c r="BA183" s="43">
        <v>208487</v>
      </c>
      <c r="BC183" s="42" t="s">
        <v>51</v>
      </c>
      <c r="BD183" s="43">
        <v>38</v>
      </c>
      <c r="BE183" s="42" t="s">
        <v>10</v>
      </c>
      <c r="BF183" s="43">
        <v>16</v>
      </c>
      <c r="BG183" s="43">
        <v>114223</v>
      </c>
    </row>
    <row r="184" spans="42:59">
      <c r="AP184" s="42" t="s">
        <v>75</v>
      </c>
      <c r="AQ184" s="43">
        <v>19</v>
      </c>
      <c r="AR184" s="42" t="s">
        <v>6</v>
      </c>
      <c r="AS184" s="43">
        <v>6</v>
      </c>
      <c r="AT184" s="43">
        <v>21875005</v>
      </c>
      <c r="AU184" s="43">
        <v>18231305</v>
      </c>
      <c r="AV184" s="43">
        <v>3643700</v>
      </c>
      <c r="AW184" s="43">
        <v>55</v>
      </c>
      <c r="AX184" s="43">
        <v>482845</v>
      </c>
      <c r="AY184" s="43">
        <v>0.28399999999999997</v>
      </c>
      <c r="AZ184" s="43">
        <v>66</v>
      </c>
      <c r="BA184" s="43">
        <v>318678</v>
      </c>
      <c r="BC184" s="42" t="s">
        <v>51</v>
      </c>
      <c r="BD184" s="43">
        <v>39</v>
      </c>
      <c r="BE184" s="42" t="s">
        <v>10</v>
      </c>
      <c r="BF184" s="43">
        <v>23</v>
      </c>
      <c r="BG184" s="43">
        <v>21538</v>
      </c>
    </row>
    <row r="185" spans="42:59">
      <c r="AP185" s="42" t="s">
        <v>75</v>
      </c>
      <c r="AQ185" s="43">
        <v>19</v>
      </c>
      <c r="AR185" s="42" t="s">
        <v>6</v>
      </c>
      <c r="AS185" s="43">
        <v>6</v>
      </c>
      <c r="AT185" s="43">
        <v>21875005</v>
      </c>
      <c r="AU185" s="43">
        <v>18231305</v>
      </c>
      <c r="AV185" s="43">
        <v>3643700</v>
      </c>
      <c r="AW185" s="43">
        <v>56</v>
      </c>
      <c r="AX185" s="43">
        <v>1658278</v>
      </c>
      <c r="AY185" s="43">
        <v>1</v>
      </c>
      <c r="AZ185" s="43">
        <v>66</v>
      </c>
      <c r="BA185" s="43">
        <v>1094463</v>
      </c>
      <c r="BC185" s="42" t="s">
        <v>52</v>
      </c>
      <c r="BD185" s="43">
        <v>10</v>
      </c>
      <c r="BE185" s="42" t="s">
        <v>4</v>
      </c>
      <c r="BF185" s="43">
        <v>4</v>
      </c>
      <c r="BG185" s="43">
        <v>1650854</v>
      </c>
    </row>
    <row r="186" spans="42:59">
      <c r="AP186" s="42" t="s">
        <v>75</v>
      </c>
      <c r="AQ186" s="43">
        <v>19</v>
      </c>
      <c r="AR186" s="42" t="s">
        <v>6</v>
      </c>
      <c r="AS186" s="43">
        <v>6</v>
      </c>
      <c r="AT186" s="43">
        <v>21875005</v>
      </c>
      <c r="AU186" s="43">
        <v>18231305</v>
      </c>
      <c r="AV186" s="43">
        <v>3643700</v>
      </c>
      <c r="AW186" s="43">
        <v>57</v>
      </c>
      <c r="AX186" s="43">
        <v>1502577</v>
      </c>
      <c r="AY186" s="43">
        <v>0.93</v>
      </c>
      <c r="AZ186" s="43">
        <v>66</v>
      </c>
      <c r="BA186" s="43">
        <v>991701</v>
      </c>
      <c r="BC186" s="42" t="s">
        <v>52</v>
      </c>
      <c r="BD186" s="43">
        <v>11</v>
      </c>
      <c r="BE186" s="42" t="s">
        <v>4</v>
      </c>
      <c r="BF186" s="43">
        <v>11</v>
      </c>
      <c r="BG186" s="43">
        <v>1698246</v>
      </c>
    </row>
    <row r="187" spans="42:59">
      <c r="AP187" s="42" t="s">
        <v>75</v>
      </c>
      <c r="AQ187" s="43">
        <v>20</v>
      </c>
      <c r="AR187" s="42" t="s">
        <v>6</v>
      </c>
      <c r="AS187" s="43">
        <v>13</v>
      </c>
      <c r="AT187" s="43">
        <v>19574887</v>
      </c>
      <c r="AU187" s="43">
        <v>15333332</v>
      </c>
      <c r="AV187" s="43">
        <v>4241555</v>
      </c>
      <c r="AW187" s="43">
        <v>57</v>
      </c>
      <c r="AX187" s="43">
        <v>1456124</v>
      </c>
      <c r="AY187" s="43">
        <v>0.90200000000000002</v>
      </c>
      <c r="AZ187" s="43">
        <v>68</v>
      </c>
      <c r="BA187" s="43">
        <v>990164</v>
      </c>
      <c r="BC187" s="42" t="s">
        <v>52</v>
      </c>
      <c r="BD187" s="43">
        <v>12</v>
      </c>
      <c r="BE187" s="42" t="s">
        <v>4</v>
      </c>
      <c r="BF187" s="43">
        <v>18</v>
      </c>
      <c r="BG187" s="43">
        <v>1799159</v>
      </c>
    </row>
    <row r="188" spans="42:59">
      <c r="AP188" s="42" t="s">
        <v>75</v>
      </c>
      <c r="AQ188" s="43">
        <v>20</v>
      </c>
      <c r="AR188" s="42" t="s">
        <v>6</v>
      </c>
      <c r="AS188" s="43">
        <v>13</v>
      </c>
      <c r="AT188" s="43">
        <v>19574887</v>
      </c>
      <c r="AU188" s="43">
        <v>15333332</v>
      </c>
      <c r="AV188" s="43">
        <v>4241555</v>
      </c>
      <c r="AW188" s="43">
        <v>58</v>
      </c>
      <c r="AX188" s="43">
        <v>1571468</v>
      </c>
      <c r="AY188" s="43">
        <v>1</v>
      </c>
      <c r="AZ188" s="43">
        <v>68</v>
      </c>
      <c r="BA188" s="43">
        <v>1068598</v>
      </c>
      <c r="BC188" s="42" t="s">
        <v>52</v>
      </c>
      <c r="BD188" s="43">
        <v>13</v>
      </c>
      <c r="BE188" s="42" t="s">
        <v>4</v>
      </c>
      <c r="BF188" s="43">
        <v>25</v>
      </c>
      <c r="BG188" s="43">
        <v>1964137</v>
      </c>
    </row>
    <row r="189" spans="42:59">
      <c r="AP189" s="42" t="s">
        <v>75</v>
      </c>
      <c r="AQ189" s="43">
        <v>20</v>
      </c>
      <c r="AR189" s="42" t="s">
        <v>6</v>
      </c>
      <c r="AS189" s="43">
        <v>13</v>
      </c>
      <c r="AT189" s="43">
        <v>19574887</v>
      </c>
      <c r="AU189" s="43">
        <v>15333332</v>
      </c>
      <c r="AV189" s="43">
        <v>4241555</v>
      </c>
      <c r="AW189" s="43">
        <v>59</v>
      </c>
      <c r="AX189" s="43">
        <v>1213964</v>
      </c>
      <c r="AY189" s="43">
        <v>0.79500000000000004</v>
      </c>
      <c r="AZ189" s="43">
        <v>68</v>
      </c>
      <c r="BA189" s="43">
        <v>825496</v>
      </c>
      <c r="BC189" s="42" t="s">
        <v>52</v>
      </c>
      <c r="BD189" s="43">
        <v>14</v>
      </c>
      <c r="BE189" s="42" t="s">
        <v>5</v>
      </c>
      <c r="BF189" s="43">
        <v>1</v>
      </c>
      <c r="BG189" s="43">
        <v>1740823</v>
      </c>
    </row>
    <row r="190" spans="42:59">
      <c r="AP190" s="42" t="s">
        <v>75</v>
      </c>
      <c r="AQ190" s="43">
        <v>21</v>
      </c>
      <c r="AR190" s="42" t="s">
        <v>6</v>
      </c>
      <c r="AS190" s="43">
        <v>20</v>
      </c>
      <c r="AT190" s="43">
        <v>17313620</v>
      </c>
      <c r="AU190" s="43">
        <v>12383269</v>
      </c>
      <c r="AV190" s="43">
        <v>4930351</v>
      </c>
      <c r="AW190" s="43">
        <v>58</v>
      </c>
      <c r="AX190" s="43">
        <v>766324</v>
      </c>
      <c r="AY190" s="43">
        <v>0.48799999999999999</v>
      </c>
      <c r="AZ190" s="43">
        <v>70</v>
      </c>
      <c r="BA190" s="43">
        <v>536427</v>
      </c>
      <c r="BC190" s="42" t="s">
        <v>52</v>
      </c>
      <c r="BD190" s="43">
        <v>15</v>
      </c>
      <c r="BE190" s="42" t="s">
        <v>5</v>
      </c>
      <c r="BF190" s="43">
        <v>8</v>
      </c>
      <c r="BG190" s="43">
        <v>2026292</v>
      </c>
    </row>
    <row r="191" spans="42:59">
      <c r="AP191" s="42" t="s">
        <v>75</v>
      </c>
      <c r="AQ191" s="43">
        <v>21</v>
      </c>
      <c r="AR191" s="42" t="s">
        <v>6</v>
      </c>
      <c r="AS191" s="43">
        <v>20</v>
      </c>
      <c r="AT191" s="43">
        <v>17313620</v>
      </c>
      <c r="AU191" s="43">
        <v>12383269</v>
      </c>
      <c r="AV191" s="43">
        <v>4930351</v>
      </c>
      <c r="AW191" s="43">
        <v>59</v>
      </c>
      <c r="AX191" s="43">
        <v>1527338</v>
      </c>
      <c r="AY191" s="43">
        <v>1</v>
      </c>
      <c r="AZ191" s="43">
        <v>70</v>
      </c>
      <c r="BA191" s="43">
        <v>1069137</v>
      </c>
      <c r="BC191" s="42" t="s">
        <v>52</v>
      </c>
      <c r="BD191" s="43">
        <v>16</v>
      </c>
      <c r="BE191" s="42" t="s">
        <v>5</v>
      </c>
      <c r="BF191" s="43">
        <v>15</v>
      </c>
      <c r="BG191" s="43">
        <v>2399644</v>
      </c>
    </row>
    <row r="192" spans="42:59">
      <c r="AP192" s="42" t="s">
        <v>75</v>
      </c>
      <c r="AQ192" s="43">
        <v>21</v>
      </c>
      <c r="AR192" s="42" t="s">
        <v>6</v>
      </c>
      <c r="AS192" s="43">
        <v>20</v>
      </c>
      <c r="AT192" s="43">
        <v>17313620</v>
      </c>
      <c r="AU192" s="43">
        <v>12383269</v>
      </c>
      <c r="AV192" s="43">
        <v>4930351</v>
      </c>
      <c r="AW192" s="43">
        <v>60</v>
      </c>
      <c r="AX192" s="43">
        <v>1482743</v>
      </c>
      <c r="AY192" s="43">
        <v>1</v>
      </c>
      <c r="AZ192" s="43">
        <v>71</v>
      </c>
      <c r="BA192" s="43">
        <v>1052748</v>
      </c>
      <c r="BC192" s="42" t="s">
        <v>52</v>
      </c>
      <c r="BD192" s="43">
        <v>17</v>
      </c>
      <c r="BE192" s="42" t="s">
        <v>5</v>
      </c>
      <c r="BF192" s="43">
        <v>22</v>
      </c>
      <c r="BG192" s="43">
        <v>2883629</v>
      </c>
    </row>
    <row r="193" spans="42:59">
      <c r="AP193" s="42" t="s">
        <v>75</v>
      </c>
      <c r="AQ193" s="43">
        <v>21</v>
      </c>
      <c r="AR193" s="42" t="s">
        <v>6</v>
      </c>
      <c r="AS193" s="43">
        <v>20</v>
      </c>
      <c r="AT193" s="43">
        <v>17313620</v>
      </c>
      <c r="AU193" s="43">
        <v>12383269</v>
      </c>
      <c r="AV193" s="43">
        <v>4930351</v>
      </c>
      <c r="AW193" s="43">
        <v>61</v>
      </c>
      <c r="AX193" s="43">
        <v>1153946</v>
      </c>
      <c r="AY193" s="43">
        <v>0.80300000000000005</v>
      </c>
      <c r="AZ193" s="43">
        <v>71</v>
      </c>
      <c r="BA193" s="43">
        <v>819302</v>
      </c>
      <c r="BC193" s="42" t="s">
        <v>52</v>
      </c>
      <c r="BD193" s="43">
        <v>18</v>
      </c>
      <c r="BE193" s="42" t="s">
        <v>5</v>
      </c>
      <c r="BF193" s="43">
        <v>29</v>
      </c>
      <c r="BG193" s="43">
        <v>3453074</v>
      </c>
    </row>
    <row r="194" spans="42:59">
      <c r="AP194" s="42" t="s">
        <v>75</v>
      </c>
      <c r="AQ194" s="43">
        <v>22</v>
      </c>
      <c r="AR194" s="42" t="s">
        <v>6</v>
      </c>
      <c r="AS194" s="43">
        <v>27</v>
      </c>
      <c r="AT194" s="43">
        <v>15111911</v>
      </c>
      <c r="AU194" s="43">
        <v>9397076</v>
      </c>
      <c r="AV194" s="43">
        <v>5714835</v>
      </c>
      <c r="AW194" s="43">
        <v>59</v>
      </c>
      <c r="AX194" s="43">
        <v>91953</v>
      </c>
      <c r="AY194" s="43">
        <v>0.06</v>
      </c>
      <c r="AZ194" s="43">
        <v>72</v>
      </c>
      <c r="BA194" s="43">
        <v>66206</v>
      </c>
      <c r="BC194" s="42" t="s">
        <v>52</v>
      </c>
      <c r="BD194" s="43">
        <v>19</v>
      </c>
      <c r="BE194" s="42" t="s">
        <v>6</v>
      </c>
      <c r="BF194" s="43">
        <v>6</v>
      </c>
      <c r="BG194" s="43">
        <v>4208473</v>
      </c>
    </row>
    <row r="195" spans="42:59">
      <c r="AP195" s="42" t="s">
        <v>75</v>
      </c>
      <c r="AQ195" s="43">
        <v>22</v>
      </c>
      <c r="AR195" s="42" t="s">
        <v>6</v>
      </c>
      <c r="AS195" s="43">
        <v>27</v>
      </c>
      <c r="AT195" s="43">
        <v>15111911</v>
      </c>
      <c r="AU195" s="43">
        <v>9397076</v>
      </c>
      <c r="AV195" s="43">
        <v>5714835</v>
      </c>
      <c r="AW195" s="43">
        <v>60</v>
      </c>
      <c r="AX195" s="43">
        <v>1482743</v>
      </c>
      <c r="AY195" s="43">
        <v>1</v>
      </c>
      <c r="AZ195" s="43">
        <v>73</v>
      </c>
      <c r="BA195" s="43">
        <v>1082402</v>
      </c>
      <c r="BC195" s="42" t="s">
        <v>52</v>
      </c>
      <c r="BD195" s="43">
        <v>20</v>
      </c>
      <c r="BE195" s="42" t="s">
        <v>6</v>
      </c>
      <c r="BF195" s="43">
        <v>13</v>
      </c>
      <c r="BG195" s="43">
        <v>5047451</v>
      </c>
    </row>
    <row r="196" spans="42:59">
      <c r="AP196" s="42" t="s">
        <v>75</v>
      </c>
      <c r="AQ196" s="43">
        <v>22</v>
      </c>
      <c r="AR196" s="42" t="s">
        <v>6</v>
      </c>
      <c r="AS196" s="43">
        <v>27</v>
      </c>
      <c r="AT196" s="43">
        <v>15111911</v>
      </c>
      <c r="AU196" s="43">
        <v>9397076</v>
      </c>
      <c r="AV196" s="43">
        <v>5714835</v>
      </c>
      <c r="AW196" s="43">
        <v>61</v>
      </c>
      <c r="AX196" s="43">
        <v>1437696</v>
      </c>
      <c r="AY196" s="43">
        <v>1</v>
      </c>
      <c r="AZ196" s="43">
        <v>73</v>
      </c>
      <c r="BA196" s="43">
        <v>1049518</v>
      </c>
      <c r="BC196" s="42" t="s">
        <v>52</v>
      </c>
      <c r="BD196" s="43">
        <v>21</v>
      </c>
      <c r="BE196" s="42" t="s">
        <v>6</v>
      </c>
      <c r="BF196" s="43">
        <v>20</v>
      </c>
      <c r="BG196" s="43">
        <v>6090478</v>
      </c>
    </row>
    <row r="197" spans="42:59">
      <c r="AP197" s="42" t="s">
        <v>75</v>
      </c>
      <c r="AQ197" s="43">
        <v>22</v>
      </c>
      <c r="AR197" s="42" t="s">
        <v>6</v>
      </c>
      <c r="AS197" s="43">
        <v>27</v>
      </c>
      <c r="AT197" s="43">
        <v>15111911</v>
      </c>
      <c r="AU197" s="43">
        <v>9397076</v>
      </c>
      <c r="AV197" s="43">
        <v>5714835</v>
      </c>
      <c r="AW197" s="43">
        <v>62</v>
      </c>
      <c r="AX197" s="43">
        <v>1392211</v>
      </c>
      <c r="AY197" s="43">
        <v>1</v>
      </c>
      <c r="AZ197" s="43">
        <v>73</v>
      </c>
      <c r="BA197" s="43">
        <v>1016314</v>
      </c>
      <c r="BC197" s="42" t="s">
        <v>52</v>
      </c>
      <c r="BD197" s="43">
        <v>22</v>
      </c>
      <c r="BE197" s="42" t="s">
        <v>6</v>
      </c>
      <c r="BF197" s="43">
        <v>27</v>
      </c>
      <c r="BG197" s="43">
        <v>7317181</v>
      </c>
    </row>
    <row r="198" spans="42:59">
      <c r="AP198" s="42" t="s">
        <v>75</v>
      </c>
      <c r="AQ198" s="43">
        <v>22</v>
      </c>
      <c r="AR198" s="42" t="s">
        <v>6</v>
      </c>
      <c r="AS198" s="43">
        <v>27</v>
      </c>
      <c r="AT198" s="43">
        <v>15111911</v>
      </c>
      <c r="AU198" s="43">
        <v>9397076</v>
      </c>
      <c r="AV198" s="43">
        <v>5714835</v>
      </c>
      <c r="AW198" s="43">
        <v>63</v>
      </c>
      <c r="AX198" s="43">
        <v>1310233</v>
      </c>
      <c r="AY198" s="43">
        <v>0.97299999999999998</v>
      </c>
      <c r="AZ198" s="43">
        <v>73</v>
      </c>
      <c r="BA198" s="43">
        <v>956470</v>
      </c>
      <c r="BC198" s="42" t="s">
        <v>52</v>
      </c>
      <c r="BD198" s="43">
        <v>23</v>
      </c>
      <c r="BE198" s="42" t="s">
        <v>7</v>
      </c>
      <c r="BF198" s="43">
        <v>3</v>
      </c>
      <c r="BG198" s="43">
        <v>8772315</v>
      </c>
    </row>
    <row r="199" spans="42:59">
      <c r="AP199" s="42" t="s">
        <v>75</v>
      </c>
      <c r="AQ199" s="43">
        <v>23</v>
      </c>
      <c r="AR199" s="42" t="s">
        <v>7</v>
      </c>
      <c r="AS199" s="43">
        <v>3</v>
      </c>
      <c r="AT199" s="43">
        <v>12990467</v>
      </c>
      <c r="AU199" s="43">
        <v>6390714</v>
      </c>
      <c r="AV199" s="43">
        <v>6599753</v>
      </c>
      <c r="AW199" s="43">
        <v>61</v>
      </c>
      <c r="AX199" s="43">
        <v>890947</v>
      </c>
      <c r="AY199" s="43">
        <v>0.62</v>
      </c>
      <c r="AZ199" s="43">
        <v>74</v>
      </c>
      <c r="BA199" s="43">
        <v>659301</v>
      </c>
      <c r="BC199" s="42" t="s">
        <v>52</v>
      </c>
      <c r="BD199" s="43">
        <v>24</v>
      </c>
      <c r="BE199" s="42" t="s">
        <v>7</v>
      </c>
      <c r="BF199" s="43">
        <v>10</v>
      </c>
      <c r="BG199" s="43">
        <v>8058519</v>
      </c>
    </row>
    <row r="200" spans="42:59">
      <c r="AP200" s="42" t="s">
        <v>75</v>
      </c>
      <c r="AQ200" s="43">
        <v>23</v>
      </c>
      <c r="AR200" s="42" t="s">
        <v>7</v>
      </c>
      <c r="AS200" s="43">
        <v>3</v>
      </c>
      <c r="AT200" s="43">
        <v>12990467</v>
      </c>
      <c r="AU200" s="43">
        <v>6390714</v>
      </c>
      <c r="AV200" s="43">
        <v>6599753</v>
      </c>
      <c r="AW200" s="43">
        <v>62</v>
      </c>
      <c r="AX200" s="43">
        <v>1392211</v>
      </c>
      <c r="AY200" s="43">
        <v>1</v>
      </c>
      <c r="AZ200" s="43">
        <v>75</v>
      </c>
      <c r="BA200" s="43">
        <v>1044158</v>
      </c>
      <c r="BC200" s="42" t="s">
        <v>52</v>
      </c>
      <c r="BD200" s="43">
        <v>25</v>
      </c>
      <c r="BE200" s="42" t="s">
        <v>7</v>
      </c>
      <c r="BF200" s="43">
        <v>17</v>
      </c>
      <c r="BG200" s="43">
        <v>7019615</v>
      </c>
    </row>
    <row r="201" spans="42:59">
      <c r="AP201" s="42" t="s">
        <v>75</v>
      </c>
      <c r="AQ201" s="43">
        <v>23</v>
      </c>
      <c r="AR201" s="42" t="s">
        <v>7</v>
      </c>
      <c r="AS201" s="43">
        <v>3</v>
      </c>
      <c r="AT201" s="43">
        <v>12990467</v>
      </c>
      <c r="AU201" s="43">
        <v>6390714</v>
      </c>
      <c r="AV201" s="43">
        <v>6599753</v>
      </c>
      <c r="AW201" s="43">
        <v>63</v>
      </c>
      <c r="AX201" s="43">
        <v>1346302</v>
      </c>
      <c r="AY201" s="43">
        <v>1</v>
      </c>
      <c r="AZ201" s="43">
        <v>75</v>
      </c>
      <c r="BA201" s="43">
        <v>1009726</v>
      </c>
      <c r="BC201" s="42" t="s">
        <v>52</v>
      </c>
      <c r="BD201" s="43">
        <v>26</v>
      </c>
      <c r="BE201" s="42" t="s">
        <v>7</v>
      </c>
      <c r="BF201" s="43">
        <v>24</v>
      </c>
      <c r="BG201" s="43">
        <v>5862227</v>
      </c>
    </row>
    <row r="202" spans="42:59">
      <c r="AP202" s="42" t="s">
        <v>75</v>
      </c>
      <c r="AQ202" s="43">
        <v>23</v>
      </c>
      <c r="AR202" s="42" t="s">
        <v>7</v>
      </c>
      <c r="AS202" s="43">
        <v>3</v>
      </c>
      <c r="AT202" s="43">
        <v>12990467</v>
      </c>
      <c r="AU202" s="43">
        <v>6390714</v>
      </c>
      <c r="AV202" s="43">
        <v>6599753</v>
      </c>
      <c r="AW202" s="43">
        <v>64</v>
      </c>
      <c r="AX202" s="43">
        <v>1299983</v>
      </c>
      <c r="AY202" s="43">
        <v>1</v>
      </c>
      <c r="AZ202" s="43">
        <v>76</v>
      </c>
      <c r="BA202" s="43">
        <v>987987</v>
      </c>
      <c r="BC202" s="42" t="s">
        <v>52</v>
      </c>
      <c r="BD202" s="43">
        <v>27</v>
      </c>
      <c r="BE202" s="42" t="s">
        <v>8</v>
      </c>
      <c r="BF202" s="43">
        <v>1</v>
      </c>
      <c r="BG202" s="43">
        <v>4567309</v>
      </c>
    </row>
    <row r="203" spans="42:59">
      <c r="AP203" s="42" t="s">
        <v>75</v>
      </c>
      <c r="AQ203" s="43">
        <v>23</v>
      </c>
      <c r="AR203" s="42" t="s">
        <v>7</v>
      </c>
      <c r="AS203" s="43">
        <v>3</v>
      </c>
      <c r="AT203" s="43">
        <v>12990467</v>
      </c>
      <c r="AU203" s="43">
        <v>6390714</v>
      </c>
      <c r="AV203" s="43">
        <v>6599753</v>
      </c>
      <c r="AW203" s="43">
        <v>65</v>
      </c>
      <c r="AX203" s="43">
        <v>1253268</v>
      </c>
      <c r="AY203" s="43">
        <v>1</v>
      </c>
      <c r="AZ203" s="43">
        <v>76</v>
      </c>
      <c r="BA203" s="43">
        <v>952484</v>
      </c>
      <c r="BC203" s="42" t="s">
        <v>52</v>
      </c>
      <c r="BD203" s="43">
        <v>28</v>
      </c>
      <c r="BE203" s="42" t="s">
        <v>8</v>
      </c>
      <c r="BF203" s="43">
        <v>8</v>
      </c>
      <c r="BG203" s="43">
        <v>3382980</v>
      </c>
    </row>
    <row r="204" spans="42:59">
      <c r="AP204" s="42" t="s">
        <v>75</v>
      </c>
      <c r="AQ204" s="43">
        <v>23</v>
      </c>
      <c r="AR204" s="42" t="s">
        <v>7</v>
      </c>
      <c r="AS204" s="43">
        <v>3</v>
      </c>
      <c r="AT204" s="43">
        <v>12990467</v>
      </c>
      <c r="AU204" s="43">
        <v>6390714</v>
      </c>
      <c r="AV204" s="43">
        <v>6599753</v>
      </c>
      <c r="AW204" s="43">
        <v>66</v>
      </c>
      <c r="AX204" s="43">
        <v>417042</v>
      </c>
      <c r="AY204" s="43">
        <v>0.23100000000000001</v>
      </c>
      <c r="AZ204" s="43">
        <v>77</v>
      </c>
      <c r="BA204" s="43">
        <v>321122</v>
      </c>
      <c r="BC204" s="42" t="s">
        <v>52</v>
      </c>
      <c r="BD204" s="43">
        <v>29</v>
      </c>
      <c r="BE204" s="42" t="s">
        <v>8</v>
      </c>
      <c r="BF204" s="43">
        <v>15</v>
      </c>
      <c r="BG204" s="43">
        <v>2371394</v>
      </c>
    </row>
    <row r="205" spans="42:59">
      <c r="AP205" s="42" t="s">
        <v>75</v>
      </c>
      <c r="AQ205" s="43">
        <v>24</v>
      </c>
      <c r="AR205" s="42" t="s">
        <v>7</v>
      </c>
      <c r="AS205" s="43">
        <v>10</v>
      </c>
      <c r="AT205" s="43">
        <v>10969993</v>
      </c>
      <c r="AU205" s="43">
        <v>5063980</v>
      </c>
      <c r="AV205" s="43">
        <v>5906013</v>
      </c>
      <c r="AW205" s="43">
        <v>62</v>
      </c>
      <c r="AX205" s="43">
        <v>262684</v>
      </c>
      <c r="AY205" s="43">
        <v>0.189</v>
      </c>
      <c r="AZ205" s="43">
        <v>76</v>
      </c>
      <c r="BA205" s="43">
        <v>199640</v>
      </c>
      <c r="BC205" s="42" t="s">
        <v>52</v>
      </c>
      <c r="BD205" s="43">
        <v>30</v>
      </c>
      <c r="BE205" s="42" t="s">
        <v>8</v>
      </c>
      <c r="BF205" s="43">
        <v>23</v>
      </c>
      <c r="BG205" s="43">
        <v>1562923</v>
      </c>
    </row>
    <row r="206" spans="42:59">
      <c r="AP206" s="42" t="s">
        <v>75</v>
      </c>
      <c r="AQ206" s="43">
        <v>24</v>
      </c>
      <c r="AR206" s="42" t="s">
        <v>7</v>
      </c>
      <c r="AS206" s="43">
        <v>10</v>
      </c>
      <c r="AT206" s="43">
        <v>10969993</v>
      </c>
      <c r="AU206" s="43">
        <v>5063980</v>
      </c>
      <c r="AV206" s="43">
        <v>5906013</v>
      </c>
      <c r="AW206" s="43">
        <v>63</v>
      </c>
      <c r="AX206" s="43">
        <v>1346302</v>
      </c>
      <c r="AY206" s="43">
        <v>1</v>
      </c>
      <c r="AZ206" s="43">
        <v>76</v>
      </c>
      <c r="BA206" s="43">
        <v>1023190</v>
      </c>
      <c r="BC206" s="42" t="s">
        <v>52</v>
      </c>
      <c r="BD206" s="43">
        <v>31</v>
      </c>
      <c r="BE206" s="42" t="s">
        <v>8</v>
      </c>
      <c r="BF206" s="43">
        <v>29</v>
      </c>
      <c r="BG206" s="43">
        <v>975237</v>
      </c>
    </row>
    <row r="207" spans="42:59">
      <c r="AP207" s="42" t="s">
        <v>75</v>
      </c>
      <c r="AQ207" s="43">
        <v>24</v>
      </c>
      <c r="AR207" s="42" t="s">
        <v>7</v>
      </c>
      <c r="AS207" s="43">
        <v>10</v>
      </c>
      <c r="AT207" s="43">
        <v>10969993</v>
      </c>
      <c r="AU207" s="43">
        <v>5063980</v>
      </c>
      <c r="AV207" s="43">
        <v>5906013</v>
      </c>
      <c r="AW207" s="43">
        <v>64</v>
      </c>
      <c r="AX207" s="43">
        <v>1299983</v>
      </c>
      <c r="AY207" s="43">
        <v>1</v>
      </c>
      <c r="AZ207" s="43">
        <v>77</v>
      </c>
      <c r="BA207" s="43">
        <v>1000987</v>
      </c>
      <c r="BC207" s="42" t="s">
        <v>52</v>
      </c>
      <c r="BD207" s="43">
        <v>32</v>
      </c>
      <c r="BE207" s="42" t="s">
        <v>9</v>
      </c>
      <c r="BF207" s="43">
        <v>5</v>
      </c>
      <c r="BG207" s="43">
        <v>611107</v>
      </c>
    </row>
    <row r="208" spans="42:59">
      <c r="AP208" s="42" t="s">
        <v>75</v>
      </c>
      <c r="AQ208" s="43">
        <v>24</v>
      </c>
      <c r="AR208" s="42" t="s">
        <v>7</v>
      </c>
      <c r="AS208" s="43">
        <v>10</v>
      </c>
      <c r="AT208" s="43">
        <v>10969993</v>
      </c>
      <c r="AU208" s="43">
        <v>5063980</v>
      </c>
      <c r="AV208" s="43">
        <v>5906013</v>
      </c>
      <c r="AW208" s="43">
        <v>65</v>
      </c>
      <c r="AX208" s="43">
        <v>1253268</v>
      </c>
      <c r="AY208" s="43">
        <v>1</v>
      </c>
      <c r="AZ208" s="43">
        <v>77</v>
      </c>
      <c r="BA208" s="43">
        <v>965016</v>
      </c>
      <c r="BC208" s="42" t="s">
        <v>52</v>
      </c>
      <c r="BD208" s="43">
        <v>33</v>
      </c>
      <c r="BE208" s="42" t="s">
        <v>9</v>
      </c>
      <c r="BF208" s="43">
        <v>12</v>
      </c>
      <c r="BG208" s="43">
        <v>455042</v>
      </c>
    </row>
    <row r="209" spans="42:59">
      <c r="AP209" s="42" t="s">
        <v>75</v>
      </c>
      <c r="AQ209" s="43">
        <v>24</v>
      </c>
      <c r="AR209" s="42" t="s">
        <v>7</v>
      </c>
      <c r="AS209" s="43">
        <v>10</v>
      </c>
      <c r="AT209" s="43">
        <v>10969993</v>
      </c>
      <c r="AU209" s="43">
        <v>5063980</v>
      </c>
      <c r="AV209" s="43">
        <v>5906013</v>
      </c>
      <c r="AW209" s="43">
        <v>66</v>
      </c>
      <c r="AX209" s="43">
        <v>1743776</v>
      </c>
      <c r="AY209" s="43">
        <v>0.96399999999999997</v>
      </c>
      <c r="AZ209" s="43">
        <v>78</v>
      </c>
      <c r="BA209" s="43">
        <v>1360145</v>
      </c>
      <c r="BC209" s="42" t="s">
        <v>52</v>
      </c>
      <c r="BD209" s="43">
        <v>34</v>
      </c>
      <c r="BE209" s="42" t="s">
        <v>9</v>
      </c>
      <c r="BF209" s="43">
        <v>19</v>
      </c>
      <c r="BG209" s="43">
        <v>489472</v>
      </c>
    </row>
    <row r="210" spans="42:59">
      <c r="AP210" s="42" t="s">
        <v>75</v>
      </c>
      <c r="AQ210" s="43">
        <v>25</v>
      </c>
      <c r="AR210" s="42" t="s">
        <v>7</v>
      </c>
      <c r="AS210" s="43">
        <v>17</v>
      </c>
      <c r="AT210" s="43">
        <v>9071196</v>
      </c>
      <c r="AU210" s="43">
        <v>4021942</v>
      </c>
      <c r="AV210" s="43">
        <v>5049254</v>
      </c>
      <c r="AW210" s="43">
        <v>64</v>
      </c>
      <c r="AX210" s="43">
        <v>1010172</v>
      </c>
      <c r="AY210" s="43">
        <v>0.77700000000000002</v>
      </c>
      <c r="AZ210" s="43">
        <v>77</v>
      </c>
      <c r="BA210" s="43">
        <v>777832</v>
      </c>
      <c r="BC210" s="42" t="s">
        <v>52</v>
      </c>
      <c r="BD210" s="43">
        <v>35</v>
      </c>
      <c r="BE210" s="42" t="s">
        <v>9</v>
      </c>
      <c r="BF210" s="43">
        <v>26</v>
      </c>
      <c r="BG210" s="43">
        <v>678752</v>
      </c>
    </row>
    <row r="211" spans="42:59">
      <c r="AP211" s="42" t="s">
        <v>75</v>
      </c>
      <c r="AQ211" s="43">
        <v>25</v>
      </c>
      <c r="AR211" s="42" t="s">
        <v>7</v>
      </c>
      <c r="AS211" s="43">
        <v>17</v>
      </c>
      <c r="AT211" s="43">
        <v>9071196</v>
      </c>
      <c r="AU211" s="43">
        <v>4021942</v>
      </c>
      <c r="AV211" s="43">
        <v>5049254</v>
      </c>
      <c r="AW211" s="43">
        <v>65</v>
      </c>
      <c r="AX211" s="43">
        <v>1253268</v>
      </c>
      <c r="AY211" s="43">
        <v>1</v>
      </c>
      <c r="AZ211" s="43">
        <v>78</v>
      </c>
      <c r="BA211" s="43">
        <v>977549</v>
      </c>
      <c r="BC211" s="42" t="s">
        <v>52</v>
      </c>
      <c r="BD211" s="43">
        <v>36</v>
      </c>
      <c r="BE211" s="42" t="s">
        <v>10</v>
      </c>
      <c r="BF211" s="43">
        <v>2</v>
      </c>
      <c r="BG211" s="43">
        <v>459224</v>
      </c>
    </row>
    <row r="212" spans="42:59">
      <c r="AP212" s="42" t="s">
        <v>75</v>
      </c>
      <c r="AQ212" s="43">
        <v>25</v>
      </c>
      <c r="AR212" s="42" t="s">
        <v>7</v>
      </c>
      <c r="AS212" s="43">
        <v>17</v>
      </c>
      <c r="AT212" s="43">
        <v>9071196</v>
      </c>
      <c r="AU212" s="43">
        <v>4021942</v>
      </c>
      <c r="AV212" s="43">
        <v>5049254</v>
      </c>
      <c r="AW212" s="43">
        <v>66</v>
      </c>
      <c r="AX212" s="43">
        <v>1809257</v>
      </c>
      <c r="AY212" s="43">
        <v>1</v>
      </c>
      <c r="AZ212" s="43">
        <v>79</v>
      </c>
      <c r="BA212" s="43">
        <v>1429313</v>
      </c>
      <c r="BC212" s="42" t="s">
        <v>52</v>
      </c>
      <c r="BD212" s="43">
        <v>37</v>
      </c>
      <c r="BE212" s="42" t="s">
        <v>10</v>
      </c>
      <c r="BF212" s="43">
        <v>9</v>
      </c>
      <c r="BG212" s="43">
        <v>282884</v>
      </c>
    </row>
    <row r="213" spans="42:59">
      <c r="AP213" s="42" t="s">
        <v>75</v>
      </c>
      <c r="AQ213" s="43">
        <v>25</v>
      </c>
      <c r="AR213" s="42" t="s">
        <v>7</v>
      </c>
      <c r="AS213" s="43">
        <v>17</v>
      </c>
      <c r="AT213" s="43">
        <v>9071196</v>
      </c>
      <c r="AU213" s="43">
        <v>4021942</v>
      </c>
      <c r="AV213" s="43">
        <v>5049254</v>
      </c>
      <c r="AW213" s="43">
        <v>67</v>
      </c>
      <c r="AX213" s="43">
        <v>976557</v>
      </c>
      <c r="AY213" s="43">
        <v>0.56200000000000006</v>
      </c>
      <c r="AZ213" s="43">
        <v>80</v>
      </c>
      <c r="BA213" s="43">
        <v>781246</v>
      </c>
      <c r="BC213" s="42" t="s">
        <v>52</v>
      </c>
      <c r="BD213" s="43">
        <v>38</v>
      </c>
      <c r="BE213" s="42" t="s">
        <v>10</v>
      </c>
      <c r="BF213" s="43">
        <v>16</v>
      </c>
      <c r="BG213" s="43">
        <v>133260</v>
      </c>
    </row>
    <row r="214" spans="42:59">
      <c r="AP214" s="42" t="s">
        <v>75</v>
      </c>
      <c r="AQ214" s="43">
        <v>26</v>
      </c>
      <c r="AR214" s="42" t="s">
        <v>7</v>
      </c>
      <c r="AS214" s="43">
        <v>24</v>
      </c>
      <c r="AT214" s="43">
        <v>7314783</v>
      </c>
      <c r="AU214" s="43">
        <v>3018026</v>
      </c>
      <c r="AV214" s="43">
        <v>4296757</v>
      </c>
      <c r="AW214" s="43">
        <v>65</v>
      </c>
      <c r="AX214" s="43">
        <v>507027</v>
      </c>
      <c r="AY214" s="43">
        <v>0.40500000000000003</v>
      </c>
      <c r="AZ214" s="43">
        <v>78</v>
      </c>
      <c r="BA214" s="43">
        <v>395481</v>
      </c>
      <c r="BC214" s="42" t="s">
        <v>52</v>
      </c>
      <c r="BD214" s="43">
        <v>39</v>
      </c>
      <c r="BE214" s="42" t="s">
        <v>10</v>
      </c>
      <c r="BF214" s="43">
        <v>23</v>
      </c>
      <c r="BG214" s="43">
        <v>25038</v>
      </c>
    </row>
    <row r="215" spans="42:59">
      <c r="AP215" s="42" t="s">
        <v>75</v>
      </c>
      <c r="AQ215" s="43">
        <v>26</v>
      </c>
      <c r="AR215" s="42" t="s">
        <v>7</v>
      </c>
      <c r="AS215" s="43">
        <v>24</v>
      </c>
      <c r="AT215" s="43">
        <v>7314783</v>
      </c>
      <c r="AU215" s="43">
        <v>3018026</v>
      </c>
      <c r="AV215" s="43">
        <v>4296757</v>
      </c>
      <c r="AW215" s="43">
        <v>66</v>
      </c>
      <c r="AX215" s="43">
        <v>1809257</v>
      </c>
      <c r="AY215" s="43">
        <v>1</v>
      </c>
      <c r="AZ215" s="43">
        <v>79</v>
      </c>
      <c r="BA215" s="43">
        <v>1429313</v>
      </c>
      <c r="BC215" s="42" t="s">
        <v>53</v>
      </c>
      <c r="BD215" s="43">
        <v>10</v>
      </c>
      <c r="BE215" s="42" t="s">
        <v>4</v>
      </c>
      <c r="BF215" s="43">
        <v>4</v>
      </c>
      <c r="BG215" s="43">
        <v>1886691</v>
      </c>
    </row>
    <row r="216" spans="42:59">
      <c r="AP216" s="42" t="s">
        <v>75</v>
      </c>
      <c r="AQ216" s="43">
        <v>26</v>
      </c>
      <c r="AR216" s="42" t="s">
        <v>7</v>
      </c>
      <c r="AS216" s="43">
        <v>24</v>
      </c>
      <c r="AT216" s="43">
        <v>7314783</v>
      </c>
      <c r="AU216" s="43">
        <v>3018026</v>
      </c>
      <c r="AV216" s="43">
        <v>4296757</v>
      </c>
      <c r="AW216" s="43">
        <v>67</v>
      </c>
      <c r="AX216" s="43">
        <v>1738061</v>
      </c>
      <c r="AY216" s="43">
        <v>1</v>
      </c>
      <c r="AZ216" s="43">
        <v>80</v>
      </c>
      <c r="BA216" s="43">
        <v>1390449</v>
      </c>
      <c r="BC216" s="42" t="s">
        <v>53</v>
      </c>
      <c r="BD216" s="43">
        <v>11</v>
      </c>
      <c r="BE216" s="42" t="s">
        <v>4</v>
      </c>
      <c r="BF216" s="43">
        <v>11</v>
      </c>
      <c r="BG216" s="43">
        <v>1940852</v>
      </c>
    </row>
    <row r="217" spans="42:59">
      <c r="AP217" s="42" t="s">
        <v>75</v>
      </c>
      <c r="AQ217" s="43">
        <v>26</v>
      </c>
      <c r="AR217" s="42" t="s">
        <v>7</v>
      </c>
      <c r="AS217" s="43">
        <v>24</v>
      </c>
      <c r="AT217" s="43">
        <v>7314783</v>
      </c>
      <c r="AU217" s="43">
        <v>3018026</v>
      </c>
      <c r="AV217" s="43">
        <v>4296757</v>
      </c>
      <c r="AW217" s="43">
        <v>68</v>
      </c>
      <c r="AX217" s="43">
        <v>242412</v>
      </c>
      <c r="AY217" s="43">
        <v>0.14499999999999999</v>
      </c>
      <c r="AZ217" s="43">
        <v>81</v>
      </c>
      <c r="BA217" s="43">
        <v>196354</v>
      </c>
      <c r="BC217" s="42" t="s">
        <v>53</v>
      </c>
      <c r="BD217" s="43">
        <v>12</v>
      </c>
      <c r="BE217" s="42" t="s">
        <v>4</v>
      </c>
      <c r="BF217" s="43">
        <v>18</v>
      </c>
      <c r="BG217" s="43">
        <v>2056182</v>
      </c>
    </row>
    <row r="218" spans="42:59">
      <c r="AP218" s="42" t="s">
        <v>75</v>
      </c>
      <c r="AQ218" s="43">
        <v>27</v>
      </c>
      <c r="AR218" s="42" t="s">
        <v>8</v>
      </c>
      <c r="AS218" s="43">
        <v>1</v>
      </c>
      <c r="AT218" s="43">
        <v>5721460</v>
      </c>
      <c r="AU218" s="43">
        <v>2081742</v>
      </c>
      <c r="AV218" s="43">
        <v>3639718</v>
      </c>
      <c r="AW218" s="43">
        <v>66</v>
      </c>
      <c r="AX218" s="43">
        <v>722961</v>
      </c>
      <c r="AY218" s="43">
        <v>0.4</v>
      </c>
      <c r="AZ218" s="43">
        <v>78</v>
      </c>
      <c r="BA218" s="43">
        <v>563910</v>
      </c>
      <c r="BC218" s="42" t="s">
        <v>53</v>
      </c>
      <c r="BD218" s="43">
        <v>13</v>
      </c>
      <c r="BE218" s="42" t="s">
        <v>4</v>
      </c>
      <c r="BF218" s="43">
        <v>25</v>
      </c>
      <c r="BG218" s="43">
        <v>2244728</v>
      </c>
    </row>
    <row r="219" spans="42:59">
      <c r="AP219" s="42" t="s">
        <v>75</v>
      </c>
      <c r="AQ219" s="43">
        <v>27</v>
      </c>
      <c r="AR219" s="42" t="s">
        <v>8</v>
      </c>
      <c r="AS219" s="43">
        <v>1</v>
      </c>
      <c r="AT219" s="43">
        <v>5721460</v>
      </c>
      <c r="AU219" s="43">
        <v>2081742</v>
      </c>
      <c r="AV219" s="43">
        <v>3639718</v>
      </c>
      <c r="AW219" s="43">
        <v>67</v>
      </c>
      <c r="AX219" s="43">
        <v>1738061</v>
      </c>
      <c r="AY219" s="43">
        <v>1</v>
      </c>
      <c r="AZ219" s="43">
        <v>79</v>
      </c>
      <c r="BA219" s="43">
        <v>1373068</v>
      </c>
      <c r="BC219" s="42" t="s">
        <v>53</v>
      </c>
      <c r="BD219" s="43">
        <v>14</v>
      </c>
      <c r="BE219" s="42" t="s">
        <v>5</v>
      </c>
      <c r="BF219" s="43">
        <v>1</v>
      </c>
      <c r="BG219" s="43">
        <v>1986270</v>
      </c>
    </row>
    <row r="220" spans="42:59">
      <c r="AP220" s="42" t="s">
        <v>75</v>
      </c>
      <c r="AQ220" s="43">
        <v>27</v>
      </c>
      <c r="AR220" s="42" t="s">
        <v>8</v>
      </c>
      <c r="AS220" s="43">
        <v>1</v>
      </c>
      <c r="AT220" s="43">
        <v>5721460</v>
      </c>
      <c r="AU220" s="43">
        <v>2081742</v>
      </c>
      <c r="AV220" s="43">
        <v>3639718</v>
      </c>
      <c r="AW220" s="43">
        <v>68</v>
      </c>
      <c r="AX220" s="43">
        <v>1178696</v>
      </c>
      <c r="AY220" s="43">
        <v>0.70699999999999996</v>
      </c>
      <c r="AZ220" s="43">
        <v>80</v>
      </c>
      <c r="BA220" s="43">
        <v>942957</v>
      </c>
      <c r="BC220" s="42" t="s">
        <v>53</v>
      </c>
      <c r="BD220" s="43">
        <v>15</v>
      </c>
      <c r="BE220" s="42" t="s">
        <v>5</v>
      </c>
      <c r="BF220" s="43">
        <v>8</v>
      </c>
      <c r="BG220" s="43">
        <v>2315640</v>
      </c>
    </row>
    <row r="221" spans="42:59">
      <c r="AP221" s="42" t="s">
        <v>75</v>
      </c>
      <c r="AQ221" s="43">
        <v>28</v>
      </c>
      <c r="AR221" s="42" t="s">
        <v>8</v>
      </c>
      <c r="AS221" s="43">
        <v>8</v>
      </c>
      <c r="AT221" s="43">
        <v>4311933</v>
      </c>
      <c r="AU221" s="43">
        <v>1242597</v>
      </c>
      <c r="AV221" s="43">
        <v>3069336</v>
      </c>
      <c r="AW221" s="43">
        <v>67</v>
      </c>
      <c r="AX221" s="43">
        <v>1051495</v>
      </c>
      <c r="AY221" s="43">
        <v>0.60499999999999998</v>
      </c>
      <c r="AZ221" s="43">
        <v>77</v>
      </c>
      <c r="BA221" s="43">
        <v>809651</v>
      </c>
      <c r="BC221" s="42" t="s">
        <v>53</v>
      </c>
      <c r="BD221" s="43">
        <v>16</v>
      </c>
      <c r="BE221" s="42" t="s">
        <v>5</v>
      </c>
      <c r="BF221" s="43">
        <v>15</v>
      </c>
      <c r="BG221" s="43">
        <v>2740150</v>
      </c>
    </row>
    <row r="222" spans="42:59">
      <c r="AP222" s="42" t="s">
        <v>75</v>
      </c>
      <c r="AQ222" s="43">
        <v>28</v>
      </c>
      <c r="AR222" s="42" t="s">
        <v>8</v>
      </c>
      <c r="AS222" s="43">
        <v>8</v>
      </c>
      <c r="AT222" s="43">
        <v>4311933</v>
      </c>
      <c r="AU222" s="43">
        <v>1242597</v>
      </c>
      <c r="AV222" s="43">
        <v>3069336</v>
      </c>
      <c r="AW222" s="43">
        <v>68</v>
      </c>
      <c r="AX222" s="43">
        <v>1666335</v>
      </c>
      <c r="AY222" s="43">
        <v>1</v>
      </c>
      <c r="AZ222" s="43">
        <v>78</v>
      </c>
      <c r="BA222" s="43">
        <v>1299741</v>
      </c>
      <c r="BC222" s="42" t="s">
        <v>53</v>
      </c>
      <c r="BD222" s="43">
        <v>17</v>
      </c>
      <c r="BE222" s="42" t="s">
        <v>5</v>
      </c>
      <c r="BF222" s="43">
        <v>22</v>
      </c>
      <c r="BG222" s="43">
        <v>3288903</v>
      </c>
    </row>
    <row r="223" spans="42:59">
      <c r="AP223" s="42" t="s">
        <v>75</v>
      </c>
      <c r="AQ223" s="43">
        <v>28</v>
      </c>
      <c r="AR223" s="42" t="s">
        <v>8</v>
      </c>
      <c r="AS223" s="43">
        <v>8</v>
      </c>
      <c r="AT223" s="43">
        <v>4311933</v>
      </c>
      <c r="AU223" s="43">
        <v>1242597</v>
      </c>
      <c r="AV223" s="43">
        <v>3069336</v>
      </c>
      <c r="AW223" s="43">
        <v>69</v>
      </c>
      <c r="AX223" s="43">
        <v>351505</v>
      </c>
      <c r="AY223" s="43">
        <v>0.221</v>
      </c>
      <c r="AZ223" s="43">
        <v>79</v>
      </c>
      <c r="BA223" s="43">
        <v>277689</v>
      </c>
      <c r="BC223" s="42" t="s">
        <v>53</v>
      </c>
      <c r="BD223" s="43">
        <v>18</v>
      </c>
      <c r="BE223" s="42" t="s">
        <v>5</v>
      </c>
      <c r="BF223" s="43">
        <v>29</v>
      </c>
      <c r="BG223" s="43">
        <v>3946370</v>
      </c>
    </row>
    <row r="224" spans="42:59">
      <c r="AP224" s="42" t="s">
        <v>75</v>
      </c>
      <c r="AQ224" s="43">
        <v>29</v>
      </c>
      <c r="AR224" s="42" t="s">
        <v>8</v>
      </c>
      <c r="AS224" s="43">
        <v>15</v>
      </c>
      <c r="AT224" s="43">
        <v>3106909</v>
      </c>
      <c r="AU224" s="43">
        <v>530099</v>
      </c>
      <c r="AV224" s="43">
        <v>2576810</v>
      </c>
      <c r="AW224" s="43">
        <v>68</v>
      </c>
      <c r="AX224" s="43">
        <v>1512807</v>
      </c>
      <c r="AY224" s="43">
        <v>0.90800000000000003</v>
      </c>
      <c r="AZ224" s="43">
        <v>76</v>
      </c>
      <c r="BA224" s="43">
        <v>1149733</v>
      </c>
      <c r="BC224" s="42" t="s">
        <v>53</v>
      </c>
      <c r="BD224" s="43">
        <v>19</v>
      </c>
      <c r="BE224" s="42" t="s">
        <v>6</v>
      </c>
      <c r="BF224" s="43">
        <v>6</v>
      </c>
      <c r="BG224" s="43">
        <v>4809684</v>
      </c>
    </row>
    <row r="225" spans="42:59">
      <c r="AP225" s="42" t="s">
        <v>75</v>
      </c>
      <c r="AQ225" s="43">
        <v>29</v>
      </c>
      <c r="AR225" s="42" t="s">
        <v>8</v>
      </c>
      <c r="AS225" s="43">
        <v>15</v>
      </c>
      <c r="AT225" s="43">
        <v>3106909</v>
      </c>
      <c r="AU225" s="43">
        <v>530099</v>
      </c>
      <c r="AV225" s="43">
        <v>2576810</v>
      </c>
      <c r="AW225" s="43">
        <v>69</v>
      </c>
      <c r="AX225" s="43">
        <v>1064003</v>
      </c>
      <c r="AY225" s="43">
        <v>0.66700000000000004</v>
      </c>
      <c r="AZ225" s="43">
        <v>76</v>
      </c>
      <c r="BA225" s="43">
        <v>808642</v>
      </c>
      <c r="BC225" s="42" t="s">
        <v>53</v>
      </c>
      <c r="BD225" s="43">
        <v>20</v>
      </c>
      <c r="BE225" s="42" t="s">
        <v>6</v>
      </c>
      <c r="BF225" s="43">
        <v>13</v>
      </c>
      <c r="BG225" s="43">
        <v>5768516</v>
      </c>
    </row>
    <row r="226" spans="42:59">
      <c r="AP226" s="42" t="s">
        <v>75</v>
      </c>
      <c r="AQ226" s="43">
        <v>30</v>
      </c>
      <c r="AR226" s="42" t="s">
        <v>8</v>
      </c>
      <c r="AS226" s="43">
        <v>23</v>
      </c>
      <c r="AT226" s="43">
        <v>2127095</v>
      </c>
      <c r="AU226" s="43">
        <v>0</v>
      </c>
      <c r="AV226" s="43">
        <v>2127095</v>
      </c>
      <c r="AW226" s="43">
        <v>68</v>
      </c>
      <c r="AX226" s="43">
        <v>532993</v>
      </c>
      <c r="AY226" s="43">
        <v>0.32</v>
      </c>
      <c r="AZ226" s="43">
        <v>73</v>
      </c>
      <c r="BA226" s="43">
        <v>389085</v>
      </c>
      <c r="BC226" s="42" t="s">
        <v>53</v>
      </c>
      <c r="BD226" s="43">
        <v>21</v>
      </c>
      <c r="BE226" s="42" t="s">
        <v>6</v>
      </c>
      <c r="BF226" s="43">
        <v>20</v>
      </c>
      <c r="BG226" s="43">
        <v>6965615</v>
      </c>
    </row>
    <row r="227" spans="42:59">
      <c r="AP227" s="42" t="s">
        <v>75</v>
      </c>
      <c r="AQ227" s="43">
        <v>30</v>
      </c>
      <c r="AR227" s="42" t="s">
        <v>8</v>
      </c>
      <c r="AS227" s="43">
        <v>23</v>
      </c>
      <c r="AT227" s="43">
        <v>2127095</v>
      </c>
      <c r="AU227" s="43">
        <v>0</v>
      </c>
      <c r="AV227" s="43">
        <v>2127095</v>
      </c>
      <c r="AW227" s="43">
        <v>69</v>
      </c>
      <c r="AX227" s="43">
        <v>1594102</v>
      </c>
      <c r="AY227" s="43">
        <v>1</v>
      </c>
      <c r="AZ227" s="43">
        <v>73</v>
      </c>
      <c r="BA227" s="43">
        <v>1163694</v>
      </c>
      <c r="BC227" s="42" t="s">
        <v>53</v>
      </c>
      <c r="BD227" s="43">
        <v>22</v>
      </c>
      <c r="BE227" s="42" t="s">
        <v>6</v>
      </c>
      <c r="BF227" s="43">
        <v>27</v>
      </c>
      <c r="BG227" s="43">
        <v>8381069</v>
      </c>
    </row>
    <row r="228" spans="42:59">
      <c r="AP228" s="42" t="s">
        <v>75</v>
      </c>
      <c r="AQ228" s="43">
        <v>31</v>
      </c>
      <c r="AR228" s="42" t="s">
        <v>8</v>
      </c>
      <c r="AS228" s="43">
        <v>29</v>
      </c>
      <c r="AT228" s="43">
        <v>1393196</v>
      </c>
      <c r="AU228" s="43">
        <v>0</v>
      </c>
      <c r="AV228" s="43">
        <v>1393196</v>
      </c>
      <c r="AW228" s="43">
        <v>69</v>
      </c>
      <c r="AX228" s="43">
        <v>1393196</v>
      </c>
      <c r="AY228" s="43">
        <v>0.874</v>
      </c>
      <c r="AZ228" s="43">
        <v>70</v>
      </c>
      <c r="BA228" s="43">
        <v>975237</v>
      </c>
      <c r="BC228" s="42" t="s">
        <v>53</v>
      </c>
      <c r="BD228" s="43">
        <v>23</v>
      </c>
      <c r="BE228" s="42" t="s">
        <v>7</v>
      </c>
      <c r="BF228" s="43">
        <v>3</v>
      </c>
      <c r="BG228" s="43">
        <v>9920770</v>
      </c>
    </row>
    <row r="229" spans="42:59">
      <c r="AP229" s="42" t="s">
        <v>75</v>
      </c>
      <c r="AQ229" s="43">
        <v>32</v>
      </c>
      <c r="AR229" s="42" t="s">
        <v>9</v>
      </c>
      <c r="AS229" s="43">
        <v>5</v>
      </c>
      <c r="AT229" s="43">
        <v>925919</v>
      </c>
      <c r="AU229" s="43">
        <v>0</v>
      </c>
      <c r="AV229" s="43">
        <v>925919</v>
      </c>
      <c r="AW229" s="43">
        <v>69</v>
      </c>
      <c r="AX229" s="43">
        <v>925919</v>
      </c>
      <c r="AY229" s="43">
        <v>0.58099999999999996</v>
      </c>
      <c r="AZ229" s="43">
        <v>66</v>
      </c>
      <c r="BA229" s="43">
        <v>611107</v>
      </c>
      <c r="BC229" s="42" t="s">
        <v>53</v>
      </c>
      <c r="BD229" s="43">
        <v>24</v>
      </c>
      <c r="BE229" s="42" t="s">
        <v>7</v>
      </c>
      <c r="BF229" s="43">
        <v>10</v>
      </c>
      <c r="BG229" s="43">
        <v>8578784</v>
      </c>
    </row>
    <row r="230" spans="42:59">
      <c r="AP230" s="42" t="s">
        <v>75</v>
      </c>
      <c r="AQ230" s="43">
        <v>33</v>
      </c>
      <c r="AR230" s="42" t="s">
        <v>9</v>
      </c>
      <c r="AS230" s="43">
        <v>12</v>
      </c>
      <c r="AT230" s="43">
        <v>745970</v>
      </c>
      <c r="AU230" s="43">
        <v>0</v>
      </c>
      <c r="AV230" s="43">
        <v>745970</v>
      </c>
      <c r="AW230" s="43">
        <v>69</v>
      </c>
      <c r="AX230" s="43">
        <v>745970</v>
      </c>
      <c r="AY230" s="43">
        <v>0.46800000000000003</v>
      </c>
      <c r="AZ230" s="43">
        <v>61</v>
      </c>
      <c r="BA230" s="43">
        <v>455042</v>
      </c>
      <c r="BC230" s="42" t="s">
        <v>53</v>
      </c>
      <c r="BD230" s="43">
        <v>25</v>
      </c>
      <c r="BE230" s="42" t="s">
        <v>7</v>
      </c>
      <c r="BF230" s="43">
        <v>17</v>
      </c>
      <c r="BG230" s="43">
        <v>7214665</v>
      </c>
    </row>
    <row r="231" spans="42:59">
      <c r="AP231" s="42" t="s">
        <v>75</v>
      </c>
      <c r="AQ231" s="43">
        <v>34</v>
      </c>
      <c r="AR231" s="42" t="s">
        <v>9</v>
      </c>
      <c r="AS231" s="43">
        <v>19</v>
      </c>
      <c r="AT231" s="43">
        <v>874057</v>
      </c>
      <c r="AU231" s="43">
        <v>0</v>
      </c>
      <c r="AV231" s="43">
        <v>874057</v>
      </c>
      <c r="AW231" s="43">
        <v>69</v>
      </c>
      <c r="AX231" s="43">
        <v>874057</v>
      </c>
      <c r="AY231" s="43">
        <v>0.54800000000000004</v>
      </c>
      <c r="AZ231" s="43">
        <v>56</v>
      </c>
      <c r="BA231" s="43">
        <v>489472</v>
      </c>
      <c r="BC231" s="42" t="s">
        <v>53</v>
      </c>
      <c r="BD231" s="43">
        <v>26</v>
      </c>
      <c r="BE231" s="42" t="s">
        <v>7</v>
      </c>
      <c r="BF231" s="43">
        <v>24</v>
      </c>
      <c r="BG231" s="43">
        <v>5862227</v>
      </c>
    </row>
    <row r="232" spans="42:59">
      <c r="AP232" s="42" t="s">
        <v>75</v>
      </c>
      <c r="AQ232" s="43">
        <v>35</v>
      </c>
      <c r="AR232" s="42" t="s">
        <v>9</v>
      </c>
      <c r="AS232" s="43">
        <v>26</v>
      </c>
      <c r="AT232" s="43">
        <v>1330885</v>
      </c>
      <c r="AU232" s="43">
        <v>567176</v>
      </c>
      <c r="AV232" s="43">
        <v>763709</v>
      </c>
      <c r="AW232" s="43">
        <v>69</v>
      </c>
      <c r="AX232" s="43">
        <v>763709</v>
      </c>
      <c r="AY232" s="43">
        <v>0.47899999999999998</v>
      </c>
      <c r="AZ232" s="43">
        <v>51</v>
      </c>
      <c r="BA232" s="43">
        <v>389492</v>
      </c>
      <c r="BC232" s="42" t="s">
        <v>53</v>
      </c>
      <c r="BD232" s="43">
        <v>27</v>
      </c>
      <c r="BE232" s="42" t="s">
        <v>8</v>
      </c>
      <c r="BF232" s="43">
        <v>1</v>
      </c>
      <c r="BG232" s="43">
        <v>4567309</v>
      </c>
    </row>
    <row r="233" spans="42:59">
      <c r="AP233" s="42" t="s">
        <v>75</v>
      </c>
      <c r="AQ233" s="43">
        <v>36</v>
      </c>
      <c r="AR233" s="42" t="s">
        <v>10</v>
      </c>
      <c r="AS233" s="43">
        <v>2</v>
      </c>
      <c r="AT233" s="43">
        <v>2137160</v>
      </c>
      <c r="AU233" s="43">
        <v>1567443</v>
      </c>
      <c r="AV233" s="43">
        <v>569717</v>
      </c>
      <c r="AW233" s="43">
        <v>68</v>
      </c>
      <c r="AX233" s="43">
        <v>543058</v>
      </c>
      <c r="AY233" s="43">
        <v>0.32600000000000001</v>
      </c>
      <c r="AZ233" s="43">
        <v>47</v>
      </c>
      <c r="BA233" s="43">
        <v>255237</v>
      </c>
      <c r="BC233" s="42" t="s">
        <v>53</v>
      </c>
      <c r="BD233" s="43">
        <v>28</v>
      </c>
      <c r="BE233" s="42" t="s">
        <v>8</v>
      </c>
      <c r="BF233" s="43">
        <v>8</v>
      </c>
      <c r="BG233" s="43">
        <v>3382980</v>
      </c>
    </row>
    <row r="234" spans="42:59">
      <c r="AP234" s="42" t="s">
        <v>75</v>
      </c>
      <c r="AQ234" s="43">
        <v>36</v>
      </c>
      <c r="AR234" s="42" t="s">
        <v>10</v>
      </c>
      <c r="AS234" s="43">
        <v>2</v>
      </c>
      <c r="AT234" s="43">
        <v>2137160</v>
      </c>
      <c r="AU234" s="43">
        <v>1567443</v>
      </c>
      <c r="AV234" s="43">
        <v>569717</v>
      </c>
      <c r="AW234" s="43">
        <v>69</v>
      </c>
      <c r="AX234" s="43">
        <v>26659</v>
      </c>
      <c r="AY234" s="43">
        <v>1.7000000000000001E-2</v>
      </c>
      <c r="AZ234" s="43">
        <v>46</v>
      </c>
      <c r="BA234" s="43">
        <v>12263</v>
      </c>
      <c r="BC234" s="42" t="s">
        <v>53</v>
      </c>
      <c r="BD234" s="43">
        <v>29</v>
      </c>
      <c r="BE234" s="42" t="s">
        <v>8</v>
      </c>
      <c r="BF234" s="43">
        <v>15</v>
      </c>
      <c r="BG234" s="43">
        <v>2371394</v>
      </c>
    </row>
    <row r="235" spans="42:59">
      <c r="AP235" s="42" t="s">
        <v>75</v>
      </c>
      <c r="AQ235" s="43">
        <v>37</v>
      </c>
      <c r="AR235" s="42" t="s">
        <v>10</v>
      </c>
      <c r="AS235" s="43">
        <v>9</v>
      </c>
      <c r="AT235" s="43">
        <v>3313590</v>
      </c>
      <c r="AU235" s="43">
        <v>2930424</v>
      </c>
      <c r="AV235" s="43">
        <v>383166</v>
      </c>
      <c r="AW235" s="43">
        <v>67</v>
      </c>
      <c r="AX235" s="43">
        <v>53152</v>
      </c>
      <c r="AY235" s="43">
        <v>3.1E-2</v>
      </c>
      <c r="AZ235" s="43">
        <v>43</v>
      </c>
      <c r="BA235" s="43">
        <v>22855</v>
      </c>
      <c r="BC235" s="42" t="s">
        <v>53</v>
      </c>
      <c r="BD235" s="43">
        <v>30</v>
      </c>
      <c r="BE235" s="42" t="s">
        <v>8</v>
      </c>
      <c r="BF235" s="43">
        <v>23</v>
      </c>
      <c r="BG235" s="43">
        <v>1562923</v>
      </c>
    </row>
    <row r="236" spans="42:59">
      <c r="AP236" s="42" t="s">
        <v>75</v>
      </c>
      <c r="AQ236" s="43">
        <v>37</v>
      </c>
      <c r="AR236" s="42" t="s">
        <v>10</v>
      </c>
      <c r="AS236" s="43">
        <v>9</v>
      </c>
      <c r="AT236" s="43">
        <v>3313590</v>
      </c>
      <c r="AU236" s="43">
        <v>2930424</v>
      </c>
      <c r="AV236" s="43">
        <v>383166</v>
      </c>
      <c r="AW236" s="43">
        <v>68</v>
      </c>
      <c r="AX236" s="43">
        <v>330014</v>
      </c>
      <c r="AY236" s="43">
        <v>0.19800000000000001</v>
      </c>
      <c r="AZ236" s="43">
        <v>42</v>
      </c>
      <c r="BA236" s="43">
        <v>138606</v>
      </c>
      <c r="BC236" s="42" t="s">
        <v>53</v>
      </c>
      <c r="BD236" s="43">
        <v>31</v>
      </c>
      <c r="BE236" s="42" t="s">
        <v>8</v>
      </c>
      <c r="BF236" s="43">
        <v>29</v>
      </c>
      <c r="BG236" s="43">
        <v>975237</v>
      </c>
    </row>
    <row r="237" spans="42:59">
      <c r="AP237" s="42" t="s">
        <v>75</v>
      </c>
      <c r="AQ237" s="43">
        <v>38</v>
      </c>
      <c r="AR237" s="42" t="s">
        <v>10</v>
      </c>
      <c r="AS237" s="43">
        <v>16</v>
      </c>
      <c r="AT237" s="43">
        <v>4880880</v>
      </c>
      <c r="AU237" s="43">
        <v>4685627</v>
      </c>
      <c r="AV237" s="43">
        <v>195253</v>
      </c>
      <c r="AW237" s="43">
        <v>67</v>
      </c>
      <c r="AX237" s="43">
        <v>195253</v>
      </c>
      <c r="AY237" s="43">
        <v>0.112</v>
      </c>
      <c r="AZ237" s="43">
        <v>38</v>
      </c>
      <c r="BA237" s="43">
        <v>74196</v>
      </c>
      <c r="BC237" s="42" t="s">
        <v>53</v>
      </c>
      <c r="BD237" s="43">
        <v>32</v>
      </c>
      <c r="BE237" s="42" t="s">
        <v>9</v>
      </c>
      <c r="BF237" s="43">
        <v>5</v>
      </c>
      <c r="BG237" s="43">
        <v>611107</v>
      </c>
    </row>
    <row r="238" spans="42:59">
      <c r="AP238" s="42" t="s">
        <v>75</v>
      </c>
      <c r="AQ238" s="43">
        <v>39</v>
      </c>
      <c r="AR238" s="42" t="s">
        <v>10</v>
      </c>
      <c r="AS238" s="43">
        <v>23</v>
      </c>
      <c r="AT238" s="43">
        <v>6859738</v>
      </c>
      <c r="AU238" s="43">
        <v>6819738</v>
      </c>
      <c r="AV238" s="43">
        <v>40000</v>
      </c>
      <c r="AW238" s="43">
        <v>65</v>
      </c>
      <c r="AX238" s="43">
        <v>40000</v>
      </c>
      <c r="AY238" s="43">
        <v>3.2000000000000001E-2</v>
      </c>
      <c r="AZ238" s="43">
        <v>35</v>
      </c>
      <c r="BA238" s="43">
        <v>14000</v>
      </c>
      <c r="BC238" s="42" t="s">
        <v>53</v>
      </c>
      <c r="BD238" s="43">
        <v>33</v>
      </c>
      <c r="BE238" s="42" t="s">
        <v>9</v>
      </c>
      <c r="BF238" s="43">
        <v>12</v>
      </c>
      <c r="BG238" s="43">
        <v>455042</v>
      </c>
    </row>
    <row r="239" spans="42:59">
      <c r="AP239" s="42" t="s">
        <v>50</v>
      </c>
      <c r="AQ239" s="43">
        <v>10</v>
      </c>
      <c r="AR239" s="42" t="s">
        <v>4</v>
      </c>
      <c r="AS239" s="43">
        <v>4</v>
      </c>
      <c r="AT239" s="43">
        <v>40907825</v>
      </c>
      <c r="AU239" s="43">
        <v>38942522</v>
      </c>
      <c r="AV239" s="43">
        <v>1965303</v>
      </c>
      <c r="AW239" s="43">
        <v>45</v>
      </c>
      <c r="AX239" s="43">
        <v>676553</v>
      </c>
      <c r="AY239" s="43">
        <v>0.32300000000000001</v>
      </c>
      <c r="AZ239" s="43">
        <v>60</v>
      </c>
      <c r="BA239" s="43">
        <v>405932</v>
      </c>
      <c r="BC239" s="42" t="s">
        <v>53</v>
      </c>
      <c r="BD239" s="43">
        <v>34</v>
      </c>
      <c r="BE239" s="42" t="s">
        <v>9</v>
      </c>
      <c r="BF239" s="43">
        <v>19</v>
      </c>
      <c r="BG239" s="43">
        <v>489472</v>
      </c>
    </row>
    <row r="240" spans="42:59">
      <c r="AP240" s="42" t="s">
        <v>50</v>
      </c>
      <c r="AQ240" s="43">
        <v>10</v>
      </c>
      <c r="AR240" s="42" t="s">
        <v>4</v>
      </c>
      <c r="AS240" s="43">
        <v>4</v>
      </c>
      <c r="AT240" s="43">
        <v>40907825</v>
      </c>
      <c r="AU240" s="43">
        <v>38942522</v>
      </c>
      <c r="AV240" s="43">
        <v>1965303</v>
      </c>
      <c r="AW240" s="43">
        <v>46</v>
      </c>
      <c r="AX240" s="43">
        <v>1288750</v>
      </c>
      <c r="AY240" s="43">
        <v>0.626</v>
      </c>
      <c r="AZ240" s="43">
        <v>60</v>
      </c>
      <c r="BA240" s="43">
        <v>773250</v>
      </c>
      <c r="BC240" s="42" t="s">
        <v>53</v>
      </c>
      <c r="BD240" s="43">
        <v>35</v>
      </c>
      <c r="BE240" s="42" t="s">
        <v>9</v>
      </c>
      <c r="BF240" s="43">
        <v>26</v>
      </c>
      <c r="BG240" s="43">
        <v>678752</v>
      </c>
    </row>
    <row r="241" spans="42:59">
      <c r="AP241" s="42" t="s">
        <v>50</v>
      </c>
      <c r="AQ241" s="43">
        <v>11</v>
      </c>
      <c r="AR241" s="42" t="s">
        <v>4</v>
      </c>
      <c r="AS241" s="43">
        <v>11</v>
      </c>
      <c r="AT241" s="43">
        <v>39189832</v>
      </c>
      <c r="AU241" s="43">
        <v>37233327</v>
      </c>
      <c r="AV241" s="43">
        <v>1956505</v>
      </c>
      <c r="AW241" s="43">
        <v>46</v>
      </c>
      <c r="AX241" s="43">
        <v>1018559</v>
      </c>
      <c r="AY241" s="43">
        <v>0.49399999999999999</v>
      </c>
      <c r="AZ241" s="43">
        <v>62</v>
      </c>
      <c r="BA241" s="43">
        <v>631507</v>
      </c>
      <c r="BC241" s="42" t="s">
        <v>53</v>
      </c>
      <c r="BD241" s="43">
        <v>36</v>
      </c>
      <c r="BE241" s="42" t="s">
        <v>10</v>
      </c>
      <c r="BF241" s="43">
        <v>2</v>
      </c>
      <c r="BG241" s="43">
        <v>524576</v>
      </c>
    </row>
    <row r="242" spans="42:59">
      <c r="AP242" s="42" t="s">
        <v>50</v>
      </c>
      <c r="AQ242" s="43">
        <v>11</v>
      </c>
      <c r="AR242" s="42" t="s">
        <v>4</v>
      </c>
      <c r="AS242" s="43">
        <v>11</v>
      </c>
      <c r="AT242" s="43">
        <v>39189832</v>
      </c>
      <c r="AU242" s="43">
        <v>37233327</v>
      </c>
      <c r="AV242" s="43">
        <v>1956505</v>
      </c>
      <c r="AW242" s="43">
        <v>47</v>
      </c>
      <c r="AX242" s="43">
        <v>937946</v>
      </c>
      <c r="AY242" s="43">
        <v>0.46400000000000002</v>
      </c>
      <c r="AZ242" s="43">
        <v>62</v>
      </c>
      <c r="BA242" s="43">
        <v>581527</v>
      </c>
      <c r="BC242" s="42" t="s">
        <v>53</v>
      </c>
      <c r="BD242" s="43">
        <v>37</v>
      </c>
      <c r="BE242" s="42" t="s">
        <v>10</v>
      </c>
      <c r="BF242" s="43">
        <v>9</v>
      </c>
      <c r="BG242" s="43">
        <v>323117</v>
      </c>
    </row>
    <row r="243" spans="42:59">
      <c r="AP243" s="42" t="s">
        <v>50</v>
      </c>
      <c r="AQ243" s="43">
        <v>12</v>
      </c>
      <c r="AR243" s="42" t="s">
        <v>4</v>
      </c>
      <c r="AS243" s="43">
        <v>18</v>
      </c>
      <c r="AT243" s="43">
        <v>37324334</v>
      </c>
      <c r="AU243" s="43">
        <v>35316344</v>
      </c>
      <c r="AV243" s="43">
        <v>2007990</v>
      </c>
      <c r="AW243" s="43">
        <v>47</v>
      </c>
      <c r="AX243" s="43">
        <v>1175517</v>
      </c>
      <c r="AY243" s="43">
        <v>0.58099999999999996</v>
      </c>
      <c r="AZ243" s="43">
        <v>64</v>
      </c>
      <c r="BA243" s="43">
        <v>752331</v>
      </c>
      <c r="BC243" s="42" t="s">
        <v>53</v>
      </c>
      <c r="BD243" s="43">
        <v>38</v>
      </c>
      <c r="BE243" s="42" t="s">
        <v>10</v>
      </c>
      <c r="BF243" s="43">
        <v>16</v>
      </c>
      <c r="BG243" s="43">
        <v>152298</v>
      </c>
    </row>
    <row r="244" spans="42:59">
      <c r="AP244" s="42" t="s">
        <v>50</v>
      </c>
      <c r="AQ244" s="43">
        <v>12</v>
      </c>
      <c r="AR244" s="42" t="s">
        <v>4</v>
      </c>
      <c r="AS244" s="43">
        <v>18</v>
      </c>
      <c r="AT244" s="43">
        <v>37324334</v>
      </c>
      <c r="AU244" s="43">
        <v>35316344</v>
      </c>
      <c r="AV244" s="43">
        <v>2007990</v>
      </c>
      <c r="AW244" s="43">
        <v>48</v>
      </c>
      <c r="AX244" s="43">
        <v>832473</v>
      </c>
      <c r="AY244" s="43">
        <v>0.42</v>
      </c>
      <c r="AZ244" s="43">
        <v>64</v>
      </c>
      <c r="BA244" s="43">
        <v>532783</v>
      </c>
      <c r="BC244" s="42" t="s">
        <v>53</v>
      </c>
      <c r="BD244" s="43">
        <v>39</v>
      </c>
      <c r="BE244" s="42" t="s">
        <v>10</v>
      </c>
      <c r="BF244" s="43">
        <v>23</v>
      </c>
      <c r="BG244" s="43">
        <v>28538</v>
      </c>
    </row>
    <row r="245" spans="42:59">
      <c r="AP245" s="42" t="s">
        <v>50</v>
      </c>
      <c r="AQ245" s="43">
        <v>13</v>
      </c>
      <c r="AR245" s="42" t="s">
        <v>4</v>
      </c>
      <c r="AS245" s="43">
        <v>25</v>
      </c>
      <c r="AT245" s="43">
        <v>35332035</v>
      </c>
      <c r="AU245" s="43">
        <v>33206347</v>
      </c>
      <c r="AV245" s="43">
        <v>2125688</v>
      </c>
      <c r="AW245" s="43">
        <v>48</v>
      </c>
      <c r="AX245" s="43">
        <v>1167515</v>
      </c>
      <c r="AY245" s="43">
        <v>0.58799999999999997</v>
      </c>
      <c r="AZ245" s="43">
        <v>66</v>
      </c>
      <c r="BA245" s="43">
        <v>770560</v>
      </c>
      <c r="BC245" s="42" t="s">
        <v>54</v>
      </c>
      <c r="BD245" s="43">
        <v>10</v>
      </c>
      <c r="BE245" s="42" t="s">
        <v>4</v>
      </c>
      <c r="BF245" s="43">
        <v>4</v>
      </c>
      <c r="BG245" s="43">
        <v>2122528</v>
      </c>
    </row>
    <row r="246" spans="42:59">
      <c r="AP246" s="42" t="s">
        <v>50</v>
      </c>
      <c r="AQ246" s="43">
        <v>13</v>
      </c>
      <c r="AR246" s="42" t="s">
        <v>4</v>
      </c>
      <c r="AS246" s="43">
        <v>25</v>
      </c>
      <c r="AT246" s="43">
        <v>35332035</v>
      </c>
      <c r="AU246" s="43">
        <v>33206347</v>
      </c>
      <c r="AV246" s="43">
        <v>2125688</v>
      </c>
      <c r="AW246" s="43">
        <v>49</v>
      </c>
      <c r="AX246" s="43">
        <v>958173</v>
      </c>
      <c r="AY246" s="43">
        <v>0.49199999999999999</v>
      </c>
      <c r="AZ246" s="43">
        <v>66</v>
      </c>
      <c r="BA246" s="43">
        <v>632394</v>
      </c>
      <c r="BC246" s="42" t="s">
        <v>54</v>
      </c>
      <c r="BD246" s="43">
        <v>11</v>
      </c>
      <c r="BE246" s="42" t="s">
        <v>4</v>
      </c>
      <c r="BF246" s="43">
        <v>11</v>
      </c>
      <c r="BG246" s="43">
        <v>2183459</v>
      </c>
    </row>
    <row r="247" spans="42:59">
      <c r="AP247" s="42" t="s">
        <v>50</v>
      </c>
      <c r="AQ247" s="43">
        <v>14</v>
      </c>
      <c r="AR247" s="42" t="s">
        <v>5</v>
      </c>
      <c r="AS247" s="43">
        <v>1</v>
      </c>
      <c r="AT247" s="43">
        <v>33233643</v>
      </c>
      <c r="AU247" s="43">
        <v>30918108</v>
      </c>
      <c r="AV247" s="43">
        <v>2315535</v>
      </c>
      <c r="AW247" s="43">
        <v>49</v>
      </c>
      <c r="AX247" s="43">
        <v>1014656</v>
      </c>
      <c r="AY247" s="43">
        <v>0.52200000000000002</v>
      </c>
      <c r="AZ247" s="43">
        <v>54</v>
      </c>
      <c r="BA247" s="43">
        <v>547914</v>
      </c>
      <c r="BC247" s="42" t="s">
        <v>54</v>
      </c>
      <c r="BD247" s="43">
        <v>12</v>
      </c>
      <c r="BE247" s="42" t="s">
        <v>4</v>
      </c>
      <c r="BF247" s="43">
        <v>18</v>
      </c>
      <c r="BG247" s="43">
        <v>2313204</v>
      </c>
    </row>
    <row r="248" spans="42:59">
      <c r="AP248" s="42" t="s">
        <v>50</v>
      </c>
      <c r="AQ248" s="43">
        <v>14</v>
      </c>
      <c r="AR248" s="42" t="s">
        <v>5</v>
      </c>
      <c r="AS248" s="43">
        <v>1</v>
      </c>
      <c r="AT248" s="43">
        <v>33233643</v>
      </c>
      <c r="AU248" s="43">
        <v>30918108</v>
      </c>
      <c r="AV248" s="43">
        <v>2315535</v>
      </c>
      <c r="AW248" s="43">
        <v>50</v>
      </c>
      <c r="AX248" s="43">
        <v>1300879</v>
      </c>
      <c r="AY248" s="43">
        <v>0.68200000000000005</v>
      </c>
      <c r="AZ248" s="43">
        <v>53</v>
      </c>
      <c r="BA248" s="43">
        <v>689466</v>
      </c>
      <c r="BC248" s="42" t="s">
        <v>54</v>
      </c>
      <c r="BD248" s="43">
        <v>13</v>
      </c>
      <c r="BE248" s="42" t="s">
        <v>4</v>
      </c>
      <c r="BF248" s="43">
        <v>25</v>
      </c>
      <c r="BG248" s="43">
        <v>2525318</v>
      </c>
    </row>
    <row r="249" spans="42:59">
      <c r="AP249" s="42" t="s">
        <v>50</v>
      </c>
      <c r="AQ249" s="43">
        <v>15</v>
      </c>
      <c r="AR249" s="42" t="s">
        <v>5</v>
      </c>
      <c r="AS249" s="43">
        <v>8</v>
      </c>
      <c r="AT249" s="43">
        <v>31049864</v>
      </c>
      <c r="AU249" s="43">
        <v>28466402</v>
      </c>
      <c r="AV249" s="43">
        <v>2583462</v>
      </c>
      <c r="AW249" s="43">
        <v>50</v>
      </c>
      <c r="AX249" s="43">
        <v>737054</v>
      </c>
      <c r="AY249" s="43">
        <v>0.38700000000000001</v>
      </c>
      <c r="AZ249" s="43">
        <v>56</v>
      </c>
      <c r="BA249" s="43">
        <v>412750</v>
      </c>
      <c r="BC249" s="42" t="s">
        <v>54</v>
      </c>
      <c r="BD249" s="43">
        <v>14</v>
      </c>
      <c r="BE249" s="42" t="s">
        <v>5</v>
      </c>
      <c r="BF249" s="43">
        <v>1</v>
      </c>
      <c r="BG249" s="43">
        <v>2231716</v>
      </c>
    </row>
    <row r="250" spans="42:59">
      <c r="AP250" s="42" t="s">
        <v>50</v>
      </c>
      <c r="AQ250" s="43">
        <v>15</v>
      </c>
      <c r="AR250" s="42" t="s">
        <v>5</v>
      </c>
      <c r="AS250" s="43">
        <v>8</v>
      </c>
      <c r="AT250" s="43">
        <v>31049864</v>
      </c>
      <c r="AU250" s="43">
        <v>28466402</v>
      </c>
      <c r="AV250" s="43">
        <v>2583462</v>
      </c>
      <c r="AW250" s="43">
        <v>51</v>
      </c>
      <c r="AX250" s="43">
        <v>1846408</v>
      </c>
      <c r="AY250" s="43">
        <v>0.98899999999999999</v>
      </c>
      <c r="AZ250" s="43">
        <v>56</v>
      </c>
      <c r="BA250" s="43">
        <v>1033988</v>
      </c>
      <c r="BC250" s="42" t="s">
        <v>54</v>
      </c>
      <c r="BD250" s="43">
        <v>15</v>
      </c>
      <c r="BE250" s="42" t="s">
        <v>5</v>
      </c>
      <c r="BF250" s="43">
        <v>8</v>
      </c>
      <c r="BG250" s="43">
        <v>2604987</v>
      </c>
    </row>
    <row r="251" spans="42:59">
      <c r="AP251" s="42" t="s">
        <v>50</v>
      </c>
      <c r="AQ251" s="43">
        <v>16</v>
      </c>
      <c r="AR251" s="42" t="s">
        <v>5</v>
      </c>
      <c r="AS251" s="43">
        <v>15</v>
      </c>
      <c r="AT251" s="43">
        <v>28801404</v>
      </c>
      <c r="AU251" s="43">
        <v>25866003</v>
      </c>
      <c r="AV251" s="43">
        <v>2935401</v>
      </c>
      <c r="AW251" s="43">
        <v>51</v>
      </c>
      <c r="AX251" s="43">
        <v>354835</v>
      </c>
      <c r="AY251" s="43">
        <v>0.19</v>
      </c>
      <c r="AZ251" s="43">
        <v>59</v>
      </c>
      <c r="BA251" s="43">
        <v>209353</v>
      </c>
      <c r="BC251" s="42" t="s">
        <v>54</v>
      </c>
      <c r="BD251" s="43">
        <v>16</v>
      </c>
      <c r="BE251" s="42" t="s">
        <v>5</v>
      </c>
      <c r="BF251" s="43">
        <v>15</v>
      </c>
      <c r="BG251" s="43">
        <v>3080656</v>
      </c>
    </row>
    <row r="252" spans="42:59">
      <c r="AP252" s="42" t="s">
        <v>50</v>
      </c>
      <c r="AQ252" s="43">
        <v>16</v>
      </c>
      <c r="AR252" s="42" t="s">
        <v>5</v>
      </c>
      <c r="AS252" s="43">
        <v>15</v>
      </c>
      <c r="AT252" s="43">
        <v>28801404</v>
      </c>
      <c r="AU252" s="43">
        <v>25866003</v>
      </c>
      <c r="AV252" s="43">
        <v>2935401</v>
      </c>
      <c r="AW252" s="43">
        <v>52</v>
      </c>
      <c r="AX252" s="43">
        <v>1825735</v>
      </c>
      <c r="AY252" s="43">
        <v>1</v>
      </c>
      <c r="AZ252" s="43">
        <v>58</v>
      </c>
      <c r="BA252" s="43">
        <v>1058926</v>
      </c>
      <c r="BC252" s="42" t="s">
        <v>54</v>
      </c>
      <c r="BD252" s="43">
        <v>17</v>
      </c>
      <c r="BE252" s="42" t="s">
        <v>5</v>
      </c>
      <c r="BF252" s="43">
        <v>22</v>
      </c>
      <c r="BG252" s="43">
        <v>3694178</v>
      </c>
    </row>
    <row r="253" spans="42:59">
      <c r="AP253" s="42" t="s">
        <v>50</v>
      </c>
      <c r="AQ253" s="43">
        <v>16</v>
      </c>
      <c r="AR253" s="42" t="s">
        <v>5</v>
      </c>
      <c r="AS253" s="43">
        <v>15</v>
      </c>
      <c r="AT253" s="43">
        <v>28801404</v>
      </c>
      <c r="AU253" s="43">
        <v>25866003</v>
      </c>
      <c r="AV253" s="43">
        <v>2935401</v>
      </c>
      <c r="AW253" s="43">
        <v>53</v>
      </c>
      <c r="AX253" s="43">
        <v>754832</v>
      </c>
      <c r="AY253" s="43">
        <v>0.42299999999999999</v>
      </c>
      <c r="AZ253" s="43">
        <v>58</v>
      </c>
      <c r="BA253" s="43">
        <v>437803</v>
      </c>
      <c r="BC253" s="42" t="s">
        <v>54</v>
      </c>
      <c r="BD253" s="43">
        <v>18</v>
      </c>
      <c r="BE253" s="42" t="s">
        <v>5</v>
      </c>
      <c r="BF253" s="43">
        <v>29</v>
      </c>
      <c r="BG253" s="43">
        <v>4439666</v>
      </c>
    </row>
    <row r="254" spans="42:59">
      <c r="AP254" s="42" t="s">
        <v>50</v>
      </c>
      <c r="AQ254" s="43">
        <v>17</v>
      </c>
      <c r="AR254" s="42" t="s">
        <v>5</v>
      </c>
      <c r="AS254" s="43">
        <v>22</v>
      </c>
      <c r="AT254" s="43">
        <v>26508970</v>
      </c>
      <c r="AU254" s="43">
        <v>23131684</v>
      </c>
      <c r="AV254" s="43">
        <v>3377286</v>
      </c>
      <c r="AW254" s="43">
        <v>53</v>
      </c>
      <c r="AX254" s="43">
        <v>1672809</v>
      </c>
      <c r="AY254" s="43">
        <v>0.93700000000000006</v>
      </c>
      <c r="AZ254" s="43">
        <v>61</v>
      </c>
      <c r="BA254" s="43">
        <v>1020413</v>
      </c>
      <c r="BC254" s="42" t="s">
        <v>54</v>
      </c>
      <c r="BD254" s="43">
        <v>19</v>
      </c>
      <c r="BE254" s="42" t="s">
        <v>6</v>
      </c>
      <c r="BF254" s="43">
        <v>6</v>
      </c>
      <c r="BG254" s="43">
        <v>5410012</v>
      </c>
    </row>
    <row r="255" spans="42:59">
      <c r="AP255" s="42" t="s">
        <v>50</v>
      </c>
      <c r="AQ255" s="43">
        <v>17</v>
      </c>
      <c r="AR255" s="42" t="s">
        <v>5</v>
      </c>
      <c r="AS255" s="43">
        <v>22</v>
      </c>
      <c r="AT255" s="43">
        <v>26508970</v>
      </c>
      <c r="AU255" s="43">
        <v>23131684</v>
      </c>
      <c r="AV255" s="43">
        <v>3377286</v>
      </c>
      <c r="AW255" s="43">
        <v>54</v>
      </c>
      <c r="AX255" s="43">
        <v>1704477</v>
      </c>
      <c r="AY255" s="43">
        <v>0.97799999999999998</v>
      </c>
      <c r="AZ255" s="43">
        <v>61</v>
      </c>
      <c r="BA255" s="43">
        <v>1039731</v>
      </c>
      <c r="BC255" s="42" t="s">
        <v>54</v>
      </c>
      <c r="BD255" s="43">
        <v>20</v>
      </c>
      <c r="BE255" s="42" t="s">
        <v>6</v>
      </c>
      <c r="BF255" s="43">
        <v>13</v>
      </c>
      <c r="BG255" s="43">
        <v>6489580</v>
      </c>
    </row>
    <row r="256" spans="42:59">
      <c r="AP256" s="42" t="s">
        <v>50</v>
      </c>
      <c r="AQ256" s="43">
        <v>18</v>
      </c>
      <c r="AR256" s="42" t="s">
        <v>5</v>
      </c>
      <c r="AS256" s="43">
        <v>29</v>
      </c>
      <c r="AT256" s="43">
        <v>24193268</v>
      </c>
      <c r="AU256" s="43">
        <v>20278218</v>
      </c>
      <c r="AV256" s="43">
        <v>3915050</v>
      </c>
      <c r="AW256" s="43">
        <v>54</v>
      </c>
      <c r="AX256" s="43">
        <v>1100175</v>
      </c>
      <c r="AY256" s="43">
        <v>0.63100000000000001</v>
      </c>
      <c r="AZ256" s="43">
        <v>63</v>
      </c>
      <c r="BA256" s="43">
        <v>693110</v>
      </c>
      <c r="BC256" s="42" t="s">
        <v>54</v>
      </c>
      <c r="BD256" s="43">
        <v>21</v>
      </c>
      <c r="BE256" s="42" t="s">
        <v>6</v>
      </c>
      <c r="BF256" s="43">
        <v>20</v>
      </c>
      <c r="BG256" s="43">
        <v>7846609</v>
      </c>
    </row>
    <row r="257" spans="42:59">
      <c r="AP257" s="42" t="s">
        <v>50</v>
      </c>
      <c r="AQ257" s="43">
        <v>18</v>
      </c>
      <c r="AR257" s="42" t="s">
        <v>5</v>
      </c>
      <c r="AS257" s="43">
        <v>29</v>
      </c>
      <c r="AT257" s="43">
        <v>24193268</v>
      </c>
      <c r="AU257" s="43">
        <v>20278218</v>
      </c>
      <c r="AV257" s="43">
        <v>3915050</v>
      </c>
      <c r="AW257" s="43">
        <v>55</v>
      </c>
      <c r="AX257" s="43">
        <v>1700932</v>
      </c>
      <c r="AY257" s="43">
        <v>1</v>
      </c>
      <c r="AZ257" s="43">
        <v>63</v>
      </c>
      <c r="BA257" s="43">
        <v>1071587</v>
      </c>
      <c r="BC257" s="42" t="s">
        <v>54</v>
      </c>
      <c r="BD257" s="43">
        <v>22</v>
      </c>
      <c r="BE257" s="42" t="s">
        <v>6</v>
      </c>
      <c r="BF257" s="43">
        <v>27</v>
      </c>
      <c r="BG257" s="43">
        <v>9461944</v>
      </c>
    </row>
    <row r="258" spans="42:59">
      <c r="AP258" s="42" t="s">
        <v>50</v>
      </c>
      <c r="AQ258" s="43">
        <v>18</v>
      </c>
      <c r="AR258" s="42" t="s">
        <v>5</v>
      </c>
      <c r="AS258" s="43">
        <v>29</v>
      </c>
      <c r="AT258" s="43">
        <v>24193268</v>
      </c>
      <c r="AU258" s="43">
        <v>20278218</v>
      </c>
      <c r="AV258" s="43">
        <v>3915050</v>
      </c>
      <c r="AW258" s="43">
        <v>56</v>
      </c>
      <c r="AX258" s="43">
        <v>1113942</v>
      </c>
      <c r="AY258" s="43">
        <v>0.67200000000000004</v>
      </c>
      <c r="AZ258" s="43">
        <v>63</v>
      </c>
      <c r="BA258" s="43">
        <v>701783</v>
      </c>
      <c r="BC258" s="42" t="s">
        <v>54</v>
      </c>
      <c r="BD258" s="43">
        <v>23</v>
      </c>
      <c r="BE258" s="42" t="s">
        <v>7</v>
      </c>
      <c r="BF258" s="43">
        <v>3</v>
      </c>
      <c r="BG258" s="43">
        <v>9920770</v>
      </c>
    </row>
    <row r="259" spans="42:59">
      <c r="AP259" s="42" t="s">
        <v>50</v>
      </c>
      <c r="AQ259" s="43">
        <v>19</v>
      </c>
      <c r="AR259" s="42" t="s">
        <v>6</v>
      </c>
      <c r="AS259" s="43">
        <v>6</v>
      </c>
      <c r="AT259" s="43">
        <v>21875005</v>
      </c>
      <c r="AU259" s="43">
        <v>17320380</v>
      </c>
      <c r="AV259" s="43">
        <v>4554625</v>
      </c>
      <c r="AW259" s="43">
        <v>55</v>
      </c>
      <c r="AX259" s="43">
        <v>482845</v>
      </c>
      <c r="AY259" s="43">
        <v>0.28399999999999997</v>
      </c>
      <c r="AZ259" s="43">
        <v>66</v>
      </c>
      <c r="BA259" s="43">
        <v>318678</v>
      </c>
      <c r="BC259" s="42" t="s">
        <v>54</v>
      </c>
      <c r="BD259" s="43">
        <v>24</v>
      </c>
      <c r="BE259" s="42" t="s">
        <v>7</v>
      </c>
      <c r="BF259" s="43">
        <v>10</v>
      </c>
      <c r="BG259" s="43">
        <v>8578784</v>
      </c>
    </row>
    <row r="260" spans="42:59">
      <c r="AP260" s="42" t="s">
        <v>50</v>
      </c>
      <c r="AQ260" s="43">
        <v>19</v>
      </c>
      <c r="AR260" s="42" t="s">
        <v>6</v>
      </c>
      <c r="AS260" s="43">
        <v>6</v>
      </c>
      <c r="AT260" s="43">
        <v>21875005</v>
      </c>
      <c r="AU260" s="43">
        <v>17320380</v>
      </c>
      <c r="AV260" s="43">
        <v>4554625</v>
      </c>
      <c r="AW260" s="43">
        <v>56</v>
      </c>
      <c r="AX260" s="43">
        <v>1658278</v>
      </c>
      <c r="AY260" s="43">
        <v>1</v>
      </c>
      <c r="AZ260" s="43">
        <v>66</v>
      </c>
      <c r="BA260" s="43">
        <v>1094463</v>
      </c>
      <c r="BC260" s="42" t="s">
        <v>54</v>
      </c>
      <c r="BD260" s="43">
        <v>25</v>
      </c>
      <c r="BE260" s="42" t="s">
        <v>7</v>
      </c>
      <c r="BF260" s="43">
        <v>17</v>
      </c>
      <c r="BG260" s="43">
        <v>7214665</v>
      </c>
    </row>
    <row r="261" spans="42:59">
      <c r="AP261" s="42" t="s">
        <v>50</v>
      </c>
      <c r="AQ261" s="43">
        <v>19</v>
      </c>
      <c r="AR261" s="42" t="s">
        <v>6</v>
      </c>
      <c r="AS261" s="43">
        <v>6</v>
      </c>
      <c r="AT261" s="43">
        <v>21875005</v>
      </c>
      <c r="AU261" s="43">
        <v>17320380</v>
      </c>
      <c r="AV261" s="43">
        <v>4554625</v>
      </c>
      <c r="AW261" s="43">
        <v>57</v>
      </c>
      <c r="AX261" s="43">
        <v>1615119</v>
      </c>
      <c r="AY261" s="43">
        <v>1</v>
      </c>
      <c r="AZ261" s="43">
        <v>66</v>
      </c>
      <c r="BA261" s="43">
        <v>1065979</v>
      </c>
      <c r="BC261" s="42" t="s">
        <v>54</v>
      </c>
      <c r="BD261" s="43">
        <v>26</v>
      </c>
      <c r="BE261" s="42" t="s">
        <v>7</v>
      </c>
      <c r="BF261" s="43">
        <v>24</v>
      </c>
      <c r="BG261" s="43">
        <v>5862227</v>
      </c>
    </row>
    <row r="262" spans="42:59">
      <c r="AP262" s="42" t="s">
        <v>50</v>
      </c>
      <c r="AQ262" s="43">
        <v>19</v>
      </c>
      <c r="AR262" s="42" t="s">
        <v>6</v>
      </c>
      <c r="AS262" s="43">
        <v>6</v>
      </c>
      <c r="AT262" s="43">
        <v>21875005</v>
      </c>
      <c r="AU262" s="43">
        <v>17320380</v>
      </c>
      <c r="AV262" s="43">
        <v>4554625</v>
      </c>
      <c r="AW262" s="43">
        <v>58</v>
      </c>
      <c r="AX262" s="43">
        <v>798383</v>
      </c>
      <c r="AY262" s="43">
        <v>0.50800000000000001</v>
      </c>
      <c r="AZ262" s="43">
        <v>66</v>
      </c>
      <c r="BA262" s="43">
        <v>526933</v>
      </c>
      <c r="BC262" s="42" t="s">
        <v>54</v>
      </c>
      <c r="BD262" s="43">
        <v>27</v>
      </c>
      <c r="BE262" s="42" t="s">
        <v>8</v>
      </c>
      <c r="BF262" s="43">
        <v>1</v>
      </c>
      <c r="BG262" s="43">
        <v>4567309</v>
      </c>
    </row>
    <row r="263" spans="42:59">
      <c r="AP263" s="42" t="s">
        <v>50</v>
      </c>
      <c r="AQ263" s="43">
        <v>20</v>
      </c>
      <c r="AR263" s="42" t="s">
        <v>6</v>
      </c>
      <c r="AS263" s="43">
        <v>13</v>
      </c>
      <c r="AT263" s="43">
        <v>19574887</v>
      </c>
      <c r="AU263" s="43">
        <v>14272943</v>
      </c>
      <c r="AV263" s="43">
        <v>5301944</v>
      </c>
      <c r="AW263" s="43">
        <v>57</v>
      </c>
      <c r="AX263" s="43">
        <v>1456124</v>
      </c>
      <c r="AY263" s="43">
        <v>0.90200000000000002</v>
      </c>
      <c r="AZ263" s="43">
        <v>68</v>
      </c>
      <c r="BA263" s="43">
        <v>990164</v>
      </c>
      <c r="BC263" s="42" t="s">
        <v>54</v>
      </c>
      <c r="BD263" s="43">
        <v>28</v>
      </c>
      <c r="BE263" s="42" t="s">
        <v>8</v>
      </c>
      <c r="BF263" s="43">
        <v>8</v>
      </c>
      <c r="BG263" s="43">
        <v>3382980</v>
      </c>
    </row>
    <row r="264" spans="42:59">
      <c r="AP264" s="42" t="s">
        <v>50</v>
      </c>
      <c r="AQ264" s="43">
        <v>20</v>
      </c>
      <c r="AR264" s="42" t="s">
        <v>6</v>
      </c>
      <c r="AS264" s="43">
        <v>13</v>
      </c>
      <c r="AT264" s="43">
        <v>19574887</v>
      </c>
      <c r="AU264" s="43">
        <v>14272943</v>
      </c>
      <c r="AV264" s="43">
        <v>5301944</v>
      </c>
      <c r="AW264" s="43">
        <v>58</v>
      </c>
      <c r="AX264" s="43">
        <v>1571468</v>
      </c>
      <c r="AY264" s="43">
        <v>1</v>
      </c>
      <c r="AZ264" s="43">
        <v>68</v>
      </c>
      <c r="BA264" s="43">
        <v>1068598</v>
      </c>
      <c r="BC264" s="42" t="s">
        <v>54</v>
      </c>
      <c r="BD264" s="43">
        <v>29</v>
      </c>
      <c r="BE264" s="42" t="s">
        <v>8</v>
      </c>
      <c r="BF264" s="43">
        <v>15</v>
      </c>
      <c r="BG264" s="43">
        <v>2371394</v>
      </c>
    </row>
    <row r="265" spans="42:59">
      <c r="AP265" s="42" t="s">
        <v>50</v>
      </c>
      <c r="AQ265" s="43">
        <v>20</v>
      </c>
      <c r="AR265" s="42" t="s">
        <v>6</v>
      </c>
      <c r="AS265" s="43">
        <v>13</v>
      </c>
      <c r="AT265" s="43">
        <v>19574887</v>
      </c>
      <c r="AU265" s="43">
        <v>14272943</v>
      </c>
      <c r="AV265" s="43">
        <v>5301944</v>
      </c>
      <c r="AW265" s="43">
        <v>59</v>
      </c>
      <c r="AX265" s="43">
        <v>1527338</v>
      </c>
      <c r="AY265" s="43">
        <v>1</v>
      </c>
      <c r="AZ265" s="43">
        <v>68</v>
      </c>
      <c r="BA265" s="43">
        <v>1038590</v>
      </c>
      <c r="BC265" s="42" t="s">
        <v>54</v>
      </c>
      <c r="BD265" s="43">
        <v>30</v>
      </c>
      <c r="BE265" s="42" t="s">
        <v>8</v>
      </c>
      <c r="BF265" s="43">
        <v>23</v>
      </c>
      <c r="BG265" s="43">
        <v>1562923</v>
      </c>
    </row>
    <row r="266" spans="42:59">
      <c r="AP266" s="42" t="s">
        <v>50</v>
      </c>
      <c r="AQ266" s="43">
        <v>20</v>
      </c>
      <c r="AR266" s="42" t="s">
        <v>6</v>
      </c>
      <c r="AS266" s="43">
        <v>13</v>
      </c>
      <c r="AT266" s="43">
        <v>19574887</v>
      </c>
      <c r="AU266" s="43">
        <v>14272943</v>
      </c>
      <c r="AV266" s="43">
        <v>5301944</v>
      </c>
      <c r="AW266" s="43">
        <v>60</v>
      </c>
      <c r="AX266" s="43">
        <v>747015</v>
      </c>
      <c r="AY266" s="43">
        <v>0.504</v>
      </c>
      <c r="AZ266" s="43">
        <v>68</v>
      </c>
      <c r="BA266" s="43">
        <v>507970</v>
      </c>
      <c r="BC266" s="42" t="s">
        <v>54</v>
      </c>
      <c r="BD266" s="43">
        <v>31</v>
      </c>
      <c r="BE266" s="42" t="s">
        <v>8</v>
      </c>
      <c r="BF266" s="43">
        <v>29</v>
      </c>
      <c r="BG266" s="43">
        <v>975237</v>
      </c>
    </row>
    <row r="267" spans="42:59">
      <c r="AP267" s="42" t="s">
        <v>50</v>
      </c>
      <c r="AQ267" s="43">
        <v>21</v>
      </c>
      <c r="AR267" s="42" t="s">
        <v>6</v>
      </c>
      <c r="AS267" s="43">
        <v>20</v>
      </c>
      <c r="AT267" s="43">
        <v>17313620</v>
      </c>
      <c r="AU267" s="43">
        <v>11150681</v>
      </c>
      <c r="AV267" s="43">
        <v>6162939</v>
      </c>
      <c r="AW267" s="43">
        <v>58</v>
      </c>
      <c r="AX267" s="43">
        <v>766324</v>
      </c>
      <c r="AY267" s="43">
        <v>0.48799999999999999</v>
      </c>
      <c r="AZ267" s="43">
        <v>70</v>
      </c>
      <c r="BA267" s="43">
        <v>536427</v>
      </c>
      <c r="BC267" s="42" t="s">
        <v>54</v>
      </c>
      <c r="BD267" s="43">
        <v>32</v>
      </c>
      <c r="BE267" s="42" t="s">
        <v>9</v>
      </c>
      <c r="BF267" s="43">
        <v>5</v>
      </c>
      <c r="BG267" s="43">
        <v>611107</v>
      </c>
    </row>
    <row r="268" spans="42:59">
      <c r="AP268" s="42" t="s">
        <v>50</v>
      </c>
      <c r="AQ268" s="43">
        <v>21</v>
      </c>
      <c r="AR268" s="42" t="s">
        <v>6</v>
      </c>
      <c r="AS268" s="43">
        <v>20</v>
      </c>
      <c r="AT268" s="43">
        <v>17313620</v>
      </c>
      <c r="AU268" s="43">
        <v>11150681</v>
      </c>
      <c r="AV268" s="43">
        <v>6162939</v>
      </c>
      <c r="AW268" s="43">
        <v>59</v>
      </c>
      <c r="AX268" s="43">
        <v>1527338</v>
      </c>
      <c r="AY268" s="43">
        <v>1</v>
      </c>
      <c r="AZ268" s="43">
        <v>70</v>
      </c>
      <c r="BA268" s="43">
        <v>1069137</v>
      </c>
      <c r="BC268" s="42" t="s">
        <v>54</v>
      </c>
      <c r="BD268" s="43">
        <v>33</v>
      </c>
      <c r="BE268" s="42" t="s">
        <v>9</v>
      </c>
      <c r="BF268" s="43">
        <v>12</v>
      </c>
      <c r="BG268" s="43">
        <v>455042</v>
      </c>
    </row>
    <row r="269" spans="42:59">
      <c r="AP269" s="42" t="s">
        <v>50</v>
      </c>
      <c r="AQ269" s="43">
        <v>21</v>
      </c>
      <c r="AR269" s="42" t="s">
        <v>6</v>
      </c>
      <c r="AS269" s="43">
        <v>20</v>
      </c>
      <c r="AT269" s="43">
        <v>17313620</v>
      </c>
      <c r="AU269" s="43">
        <v>11150681</v>
      </c>
      <c r="AV269" s="43">
        <v>6162939</v>
      </c>
      <c r="AW269" s="43">
        <v>60</v>
      </c>
      <c r="AX269" s="43">
        <v>1482743</v>
      </c>
      <c r="AY269" s="43">
        <v>1</v>
      </c>
      <c r="AZ269" s="43">
        <v>71</v>
      </c>
      <c r="BA269" s="43">
        <v>1052748</v>
      </c>
      <c r="BC269" s="42" t="s">
        <v>54</v>
      </c>
      <c r="BD269" s="43">
        <v>34</v>
      </c>
      <c r="BE269" s="42" t="s">
        <v>9</v>
      </c>
      <c r="BF269" s="43">
        <v>19</v>
      </c>
      <c r="BG269" s="43">
        <v>489472</v>
      </c>
    </row>
    <row r="270" spans="42:59">
      <c r="AP270" s="42" t="s">
        <v>50</v>
      </c>
      <c r="AQ270" s="43">
        <v>21</v>
      </c>
      <c r="AR270" s="42" t="s">
        <v>6</v>
      </c>
      <c r="AS270" s="43">
        <v>20</v>
      </c>
      <c r="AT270" s="43">
        <v>17313620</v>
      </c>
      <c r="AU270" s="43">
        <v>11150681</v>
      </c>
      <c r="AV270" s="43">
        <v>6162939</v>
      </c>
      <c r="AW270" s="43">
        <v>61</v>
      </c>
      <c r="AX270" s="43">
        <v>1437696</v>
      </c>
      <c r="AY270" s="43">
        <v>1</v>
      </c>
      <c r="AZ270" s="43">
        <v>71</v>
      </c>
      <c r="BA270" s="43">
        <v>1020764</v>
      </c>
      <c r="BC270" s="42" t="s">
        <v>54</v>
      </c>
      <c r="BD270" s="43">
        <v>35</v>
      </c>
      <c r="BE270" s="42" t="s">
        <v>9</v>
      </c>
      <c r="BF270" s="43">
        <v>26</v>
      </c>
      <c r="BG270" s="43">
        <v>678752</v>
      </c>
    </row>
    <row r="271" spans="42:59">
      <c r="AP271" s="42" t="s">
        <v>50</v>
      </c>
      <c r="AQ271" s="43">
        <v>21</v>
      </c>
      <c r="AR271" s="42" t="s">
        <v>6</v>
      </c>
      <c r="AS271" s="43">
        <v>20</v>
      </c>
      <c r="AT271" s="43">
        <v>17313620</v>
      </c>
      <c r="AU271" s="43">
        <v>11150681</v>
      </c>
      <c r="AV271" s="43">
        <v>6162939</v>
      </c>
      <c r="AW271" s="43">
        <v>62</v>
      </c>
      <c r="AX271" s="43">
        <v>948839</v>
      </c>
      <c r="AY271" s="43">
        <v>0.68200000000000005</v>
      </c>
      <c r="AZ271" s="43">
        <v>71</v>
      </c>
      <c r="BA271" s="43">
        <v>673676</v>
      </c>
      <c r="BC271" s="42" t="s">
        <v>54</v>
      </c>
      <c r="BD271" s="43">
        <v>36</v>
      </c>
      <c r="BE271" s="42" t="s">
        <v>10</v>
      </c>
      <c r="BF271" s="43">
        <v>2</v>
      </c>
      <c r="BG271" s="43">
        <v>588670</v>
      </c>
    </row>
    <row r="272" spans="42:59">
      <c r="AP272" s="42" t="s">
        <v>50</v>
      </c>
      <c r="AQ272" s="43">
        <v>22</v>
      </c>
      <c r="AR272" s="42" t="s">
        <v>6</v>
      </c>
      <c r="AS272" s="43">
        <v>27</v>
      </c>
      <c r="AT272" s="43">
        <v>15111911</v>
      </c>
      <c r="AU272" s="43">
        <v>7968367</v>
      </c>
      <c r="AV272" s="43">
        <v>7143544</v>
      </c>
      <c r="AW272" s="43">
        <v>59</v>
      </c>
      <c r="AX272" s="43">
        <v>91953</v>
      </c>
      <c r="AY272" s="43">
        <v>0.06</v>
      </c>
      <c r="AZ272" s="43">
        <v>72</v>
      </c>
      <c r="BA272" s="43">
        <v>66206</v>
      </c>
      <c r="BC272" s="42" t="s">
        <v>54</v>
      </c>
      <c r="BD272" s="43">
        <v>37</v>
      </c>
      <c r="BE272" s="42" t="s">
        <v>10</v>
      </c>
      <c r="BF272" s="43">
        <v>9</v>
      </c>
      <c r="BG272" s="43">
        <v>363349</v>
      </c>
    </row>
    <row r="273" spans="42:59">
      <c r="AP273" s="42" t="s">
        <v>50</v>
      </c>
      <c r="AQ273" s="43">
        <v>22</v>
      </c>
      <c r="AR273" s="42" t="s">
        <v>6</v>
      </c>
      <c r="AS273" s="43">
        <v>27</v>
      </c>
      <c r="AT273" s="43">
        <v>15111911</v>
      </c>
      <c r="AU273" s="43">
        <v>7968367</v>
      </c>
      <c r="AV273" s="43">
        <v>7143544</v>
      </c>
      <c r="AW273" s="43">
        <v>60</v>
      </c>
      <c r="AX273" s="43">
        <v>1482743</v>
      </c>
      <c r="AY273" s="43">
        <v>1</v>
      </c>
      <c r="AZ273" s="43">
        <v>73</v>
      </c>
      <c r="BA273" s="43">
        <v>1082402</v>
      </c>
      <c r="BC273" s="42" t="s">
        <v>54</v>
      </c>
      <c r="BD273" s="43">
        <v>38</v>
      </c>
      <c r="BE273" s="42" t="s">
        <v>10</v>
      </c>
      <c r="BF273" s="43">
        <v>16</v>
      </c>
      <c r="BG273" s="43">
        <v>171335</v>
      </c>
    </row>
    <row r="274" spans="42:59">
      <c r="AP274" s="42" t="s">
        <v>50</v>
      </c>
      <c r="AQ274" s="43">
        <v>22</v>
      </c>
      <c r="AR274" s="42" t="s">
        <v>6</v>
      </c>
      <c r="AS274" s="43">
        <v>27</v>
      </c>
      <c r="AT274" s="43">
        <v>15111911</v>
      </c>
      <c r="AU274" s="43">
        <v>7968367</v>
      </c>
      <c r="AV274" s="43">
        <v>7143544</v>
      </c>
      <c r="AW274" s="43">
        <v>61</v>
      </c>
      <c r="AX274" s="43">
        <v>1437696</v>
      </c>
      <c r="AY274" s="43">
        <v>1</v>
      </c>
      <c r="AZ274" s="43">
        <v>73</v>
      </c>
      <c r="BA274" s="43">
        <v>1049518</v>
      </c>
      <c r="BC274" s="42" t="s">
        <v>54</v>
      </c>
      <c r="BD274" s="43">
        <v>39</v>
      </c>
      <c r="BE274" s="42" t="s">
        <v>10</v>
      </c>
      <c r="BF274" s="43">
        <v>23</v>
      </c>
      <c r="BG274" s="43">
        <v>32038</v>
      </c>
    </row>
    <row r="275" spans="42:59">
      <c r="AP275" s="42" t="s">
        <v>50</v>
      </c>
      <c r="AQ275" s="43">
        <v>22</v>
      </c>
      <c r="AR275" s="42" t="s">
        <v>6</v>
      </c>
      <c r="AS275" s="43">
        <v>27</v>
      </c>
      <c r="AT275" s="43">
        <v>15111911</v>
      </c>
      <c r="AU275" s="43">
        <v>7968367</v>
      </c>
      <c r="AV275" s="43">
        <v>7143544</v>
      </c>
      <c r="AW275" s="43">
        <v>62</v>
      </c>
      <c r="AX275" s="43">
        <v>1392211</v>
      </c>
      <c r="AY275" s="43">
        <v>1</v>
      </c>
      <c r="AZ275" s="43">
        <v>73</v>
      </c>
      <c r="BA275" s="43">
        <v>1016314</v>
      </c>
      <c r="BC275" s="42" t="s">
        <v>55</v>
      </c>
      <c r="BD275" s="43">
        <v>10</v>
      </c>
      <c r="BE275" s="42" t="s">
        <v>4</v>
      </c>
      <c r="BF275" s="43">
        <v>4</v>
      </c>
      <c r="BG275" s="43">
        <v>2358364</v>
      </c>
    </row>
    <row r="276" spans="42:59">
      <c r="AP276" s="42" t="s">
        <v>50</v>
      </c>
      <c r="AQ276" s="43">
        <v>22</v>
      </c>
      <c r="AR276" s="42" t="s">
        <v>6</v>
      </c>
      <c r="AS276" s="43">
        <v>27</v>
      </c>
      <c r="AT276" s="43">
        <v>15111911</v>
      </c>
      <c r="AU276" s="43">
        <v>7968367</v>
      </c>
      <c r="AV276" s="43">
        <v>7143544</v>
      </c>
      <c r="AW276" s="43">
        <v>63</v>
      </c>
      <c r="AX276" s="43">
        <v>1346302</v>
      </c>
      <c r="AY276" s="43">
        <v>1</v>
      </c>
      <c r="AZ276" s="43">
        <v>73</v>
      </c>
      <c r="BA276" s="43">
        <v>982800</v>
      </c>
      <c r="BC276" s="42" t="s">
        <v>55</v>
      </c>
      <c r="BD276" s="43">
        <v>11</v>
      </c>
      <c r="BE276" s="42" t="s">
        <v>4</v>
      </c>
      <c r="BF276" s="43">
        <v>11</v>
      </c>
      <c r="BG276" s="43">
        <v>2426065</v>
      </c>
    </row>
    <row r="277" spans="42:59">
      <c r="AP277" s="42" t="s">
        <v>50</v>
      </c>
      <c r="AQ277" s="43">
        <v>22</v>
      </c>
      <c r="AR277" s="42" t="s">
        <v>6</v>
      </c>
      <c r="AS277" s="43">
        <v>27</v>
      </c>
      <c r="AT277" s="43">
        <v>15111911</v>
      </c>
      <c r="AU277" s="43">
        <v>7968367</v>
      </c>
      <c r="AV277" s="43">
        <v>7143544</v>
      </c>
      <c r="AW277" s="43">
        <v>64</v>
      </c>
      <c r="AX277" s="43">
        <v>1299983</v>
      </c>
      <c r="AY277" s="43">
        <v>1</v>
      </c>
      <c r="AZ277" s="43">
        <v>74</v>
      </c>
      <c r="BA277" s="43">
        <v>961987</v>
      </c>
      <c r="BC277" s="42" t="s">
        <v>55</v>
      </c>
      <c r="BD277" s="43">
        <v>12</v>
      </c>
      <c r="BE277" s="42" t="s">
        <v>4</v>
      </c>
      <c r="BF277" s="43">
        <v>18</v>
      </c>
      <c r="BG277" s="43">
        <v>2570227</v>
      </c>
    </row>
    <row r="278" spans="42:59">
      <c r="AP278" s="42" t="s">
        <v>50</v>
      </c>
      <c r="AQ278" s="43">
        <v>22</v>
      </c>
      <c r="AR278" s="42" t="s">
        <v>6</v>
      </c>
      <c r="AS278" s="43">
        <v>27</v>
      </c>
      <c r="AT278" s="43">
        <v>15111911</v>
      </c>
      <c r="AU278" s="43">
        <v>7968367</v>
      </c>
      <c r="AV278" s="43">
        <v>7143544</v>
      </c>
      <c r="AW278" s="43">
        <v>65</v>
      </c>
      <c r="AX278" s="43">
        <v>92657</v>
      </c>
      <c r="AY278" s="43">
        <v>7.3999999999999996E-2</v>
      </c>
      <c r="AZ278" s="43">
        <v>74</v>
      </c>
      <c r="BA278" s="43">
        <v>68566</v>
      </c>
      <c r="BC278" s="42" t="s">
        <v>55</v>
      </c>
      <c r="BD278" s="43">
        <v>13</v>
      </c>
      <c r="BE278" s="42" t="s">
        <v>4</v>
      </c>
      <c r="BF278" s="43">
        <v>25</v>
      </c>
      <c r="BG278" s="43">
        <v>2805910</v>
      </c>
    </row>
    <row r="279" spans="42:59">
      <c r="AP279" s="42" t="s">
        <v>50</v>
      </c>
      <c r="AQ279" s="43">
        <v>23</v>
      </c>
      <c r="AR279" s="42" t="s">
        <v>7</v>
      </c>
      <c r="AS279" s="43">
        <v>3</v>
      </c>
      <c r="AT279" s="43">
        <v>12990467</v>
      </c>
      <c r="AU279" s="43">
        <v>4740776</v>
      </c>
      <c r="AV279" s="43">
        <v>8249691</v>
      </c>
      <c r="AW279" s="43">
        <v>61</v>
      </c>
      <c r="AX279" s="43">
        <v>890947</v>
      </c>
      <c r="AY279" s="43">
        <v>0.62</v>
      </c>
      <c r="AZ279" s="43">
        <v>74</v>
      </c>
      <c r="BA279" s="43">
        <v>659301</v>
      </c>
      <c r="BC279" s="42" t="s">
        <v>55</v>
      </c>
      <c r="BD279" s="43">
        <v>14</v>
      </c>
      <c r="BE279" s="42" t="s">
        <v>5</v>
      </c>
      <c r="BF279" s="43">
        <v>1</v>
      </c>
      <c r="BG279" s="43">
        <v>2477163</v>
      </c>
    </row>
    <row r="280" spans="42:59">
      <c r="AP280" s="42" t="s">
        <v>50</v>
      </c>
      <c r="AQ280" s="43">
        <v>23</v>
      </c>
      <c r="AR280" s="42" t="s">
        <v>7</v>
      </c>
      <c r="AS280" s="43">
        <v>3</v>
      </c>
      <c r="AT280" s="43">
        <v>12990467</v>
      </c>
      <c r="AU280" s="43">
        <v>4740776</v>
      </c>
      <c r="AV280" s="43">
        <v>8249691</v>
      </c>
      <c r="AW280" s="43">
        <v>62</v>
      </c>
      <c r="AX280" s="43">
        <v>1392211</v>
      </c>
      <c r="AY280" s="43">
        <v>1</v>
      </c>
      <c r="AZ280" s="43">
        <v>75</v>
      </c>
      <c r="BA280" s="43">
        <v>1044158</v>
      </c>
      <c r="BC280" s="42" t="s">
        <v>55</v>
      </c>
      <c r="BD280" s="43">
        <v>15</v>
      </c>
      <c r="BE280" s="42" t="s">
        <v>5</v>
      </c>
      <c r="BF280" s="43">
        <v>8</v>
      </c>
      <c r="BG280" s="43">
        <v>2894335</v>
      </c>
    </row>
    <row r="281" spans="42:59">
      <c r="AP281" s="42" t="s">
        <v>50</v>
      </c>
      <c r="AQ281" s="43">
        <v>23</v>
      </c>
      <c r="AR281" s="42" t="s">
        <v>7</v>
      </c>
      <c r="AS281" s="43">
        <v>3</v>
      </c>
      <c r="AT281" s="43">
        <v>12990467</v>
      </c>
      <c r="AU281" s="43">
        <v>4740776</v>
      </c>
      <c r="AV281" s="43">
        <v>8249691</v>
      </c>
      <c r="AW281" s="43">
        <v>63</v>
      </c>
      <c r="AX281" s="43">
        <v>1346302</v>
      </c>
      <c r="AY281" s="43">
        <v>1</v>
      </c>
      <c r="AZ281" s="43">
        <v>75</v>
      </c>
      <c r="BA281" s="43">
        <v>1009726</v>
      </c>
      <c r="BC281" s="42" t="s">
        <v>55</v>
      </c>
      <c r="BD281" s="43">
        <v>16</v>
      </c>
      <c r="BE281" s="42" t="s">
        <v>5</v>
      </c>
      <c r="BF281" s="43">
        <v>15</v>
      </c>
      <c r="BG281" s="43">
        <v>3421163</v>
      </c>
    </row>
    <row r="282" spans="42:59">
      <c r="AP282" s="42" t="s">
        <v>50</v>
      </c>
      <c r="AQ282" s="43">
        <v>23</v>
      </c>
      <c r="AR282" s="42" t="s">
        <v>7</v>
      </c>
      <c r="AS282" s="43">
        <v>3</v>
      </c>
      <c r="AT282" s="43">
        <v>12990467</v>
      </c>
      <c r="AU282" s="43">
        <v>4740776</v>
      </c>
      <c r="AV282" s="43">
        <v>8249691</v>
      </c>
      <c r="AW282" s="43">
        <v>64</v>
      </c>
      <c r="AX282" s="43">
        <v>1299983</v>
      </c>
      <c r="AY282" s="43">
        <v>1</v>
      </c>
      <c r="AZ282" s="43">
        <v>76</v>
      </c>
      <c r="BA282" s="43">
        <v>987987</v>
      </c>
      <c r="BC282" s="42" t="s">
        <v>55</v>
      </c>
      <c r="BD282" s="43">
        <v>17</v>
      </c>
      <c r="BE282" s="42" t="s">
        <v>5</v>
      </c>
      <c r="BF282" s="43">
        <v>22</v>
      </c>
      <c r="BG282" s="43">
        <v>4099452</v>
      </c>
    </row>
    <row r="283" spans="42:59">
      <c r="AP283" s="42" t="s">
        <v>50</v>
      </c>
      <c r="AQ283" s="43">
        <v>23</v>
      </c>
      <c r="AR283" s="42" t="s">
        <v>7</v>
      </c>
      <c r="AS283" s="43">
        <v>3</v>
      </c>
      <c r="AT283" s="43">
        <v>12990467</v>
      </c>
      <c r="AU283" s="43">
        <v>4740776</v>
      </c>
      <c r="AV283" s="43">
        <v>8249691</v>
      </c>
      <c r="AW283" s="43">
        <v>65</v>
      </c>
      <c r="AX283" s="43">
        <v>1253268</v>
      </c>
      <c r="AY283" s="43">
        <v>1</v>
      </c>
      <c r="AZ283" s="43">
        <v>76</v>
      </c>
      <c r="BA283" s="43">
        <v>952484</v>
      </c>
      <c r="BC283" s="42" t="s">
        <v>55</v>
      </c>
      <c r="BD283" s="43">
        <v>18</v>
      </c>
      <c r="BE283" s="42" t="s">
        <v>5</v>
      </c>
      <c r="BF283" s="43">
        <v>29</v>
      </c>
      <c r="BG283" s="43">
        <v>4932962</v>
      </c>
    </row>
    <row r="284" spans="42:59">
      <c r="AP284" s="42" t="s">
        <v>50</v>
      </c>
      <c r="AQ284" s="43">
        <v>23</v>
      </c>
      <c r="AR284" s="42" t="s">
        <v>7</v>
      </c>
      <c r="AS284" s="43">
        <v>3</v>
      </c>
      <c r="AT284" s="43">
        <v>12990467</v>
      </c>
      <c r="AU284" s="43">
        <v>4740776</v>
      </c>
      <c r="AV284" s="43">
        <v>8249691</v>
      </c>
      <c r="AW284" s="43">
        <v>66</v>
      </c>
      <c r="AX284" s="43">
        <v>1809257</v>
      </c>
      <c r="AY284" s="43">
        <v>1</v>
      </c>
      <c r="AZ284" s="43">
        <v>77</v>
      </c>
      <c r="BA284" s="43">
        <v>1393128</v>
      </c>
      <c r="BC284" s="42" t="s">
        <v>55</v>
      </c>
      <c r="BD284" s="43">
        <v>19</v>
      </c>
      <c r="BE284" s="42" t="s">
        <v>6</v>
      </c>
      <c r="BF284" s="43">
        <v>6</v>
      </c>
      <c r="BG284" s="43">
        <v>6002114</v>
      </c>
    </row>
    <row r="285" spans="42:59">
      <c r="AP285" s="42" t="s">
        <v>50</v>
      </c>
      <c r="AQ285" s="43">
        <v>23</v>
      </c>
      <c r="AR285" s="42" t="s">
        <v>7</v>
      </c>
      <c r="AS285" s="43">
        <v>3</v>
      </c>
      <c r="AT285" s="43">
        <v>12990467</v>
      </c>
      <c r="AU285" s="43">
        <v>4740776</v>
      </c>
      <c r="AV285" s="43">
        <v>8249691</v>
      </c>
      <c r="AW285" s="43">
        <v>67</v>
      </c>
      <c r="AX285" s="43">
        <v>257723</v>
      </c>
      <c r="AY285" s="43">
        <v>0.14799999999999999</v>
      </c>
      <c r="AZ285" s="43">
        <v>77</v>
      </c>
      <c r="BA285" s="43">
        <v>198447</v>
      </c>
      <c r="BC285" s="42" t="s">
        <v>55</v>
      </c>
      <c r="BD285" s="43">
        <v>20</v>
      </c>
      <c r="BE285" s="42" t="s">
        <v>6</v>
      </c>
      <c r="BF285" s="43">
        <v>13</v>
      </c>
      <c r="BG285" s="43">
        <v>7210645</v>
      </c>
    </row>
    <row r="286" spans="42:59">
      <c r="AP286" s="42" t="s">
        <v>50</v>
      </c>
      <c r="AQ286" s="43">
        <v>24</v>
      </c>
      <c r="AR286" s="42" t="s">
        <v>7</v>
      </c>
      <c r="AS286" s="43">
        <v>10</v>
      </c>
      <c r="AT286" s="43">
        <v>10969993</v>
      </c>
      <c r="AU286" s="43">
        <v>3587477</v>
      </c>
      <c r="AV286" s="43">
        <v>7382516</v>
      </c>
      <c r="AW286" s="43">
        <v>62</v>
      </c>
      <c r="AX286" s="43">
        <v>262684</v>
      </c>
      <c r="AY286" s="43">
        <v>0.189</v>
      </c>
      <c r="AZ286" s="43">
        <v>76</v>
      </c>
      <c r="BA286" s="43">
        <v>199640</v>
      </c>
      <c r="BC286" s="42" t="s">
        <v>55</v>
      </c>
      <c r="BD286" s="43">
        <v>21</v>
      </c>
      <c r="BE286" s="42" t="s">
        <v>6</v>
      </c>
      <c r="BF286" s="43">
        <v>20</v>
      </c>
      <c r="BG286" s="43">
        <v>8734071</v>
      </c>
    </row>
    <row r="287" spans="42:59">
      <c r="AP287" s="42" t="s">
        <v>50</v>
      </c>
      <c r="AQ287" s="43">
        <v>24</v>
      </c>
      <c r="AR287" s="42" t="s">
        <v>7</v>
      </c>
      <c r="AS287" s="43">
        <v>10</v>
      </c>
      <c r="AT287" s="43">
        <v>10969993</v>
      </c>
      <c r="AU287" s="43">
        <v>3587477</v>
      </c>
      <c r="AV287" s="43">
        <v>7382516</v>
      </c>
      <c r="AW287" s="43">
        <v>63</v>
      </c>
      <c r="AX287" s="43">
        <v>1346302</v>
      </c>
      <c r="AY287" s="43">
        <v>1</v>
      </c>
      <c r="AZ287" s="43">
        <v>76</v>
      </c>
      <c r="BA287" s="43">
        <v>1023190</v>
      </c>
      <c r="BC287" s="42" t="s">
        <v>55</v>
      </c>
      <c r="BD287" s="43">
        <v>22</v>
      </c>
      <c r="BE287" s="42" t="s">
        <v>6</v>
      </c>
      <c r="BF287" s="43">
        <v>27</v>
      </c>
      <c r="BG287" s="43">
        <v>10549657</v>
      </c>
    </row>
    <row r="288" spans="42:59">
      <c r="AP288" s="42" t="s">
        <v>50</v>
      </c>
      <c r="AQ288" s="43">
        <v>24</v>
      </c>
      <c r="AR288" s="42" t="s">
        <v>7</v>
      </c>
      <c r="AS288" s="43">
        <v>10</v>
      </c>
      <c r="AT288" s="43">
        <v>10969993</v>
      </c>
      <c r="AU288" s="43">
        <v>3587477</v>
      </c>
      <c r="AV288" s="43">
        <v>7382516</v>
      </c>
      <c r="AW288" s="43">
        <v>64</v>
      </c>
      <c r="AX288" s="43">
        <v>1299983</v>
      </c>
      <c r="AY288" s="43">
        <v>1</v>
      </c>
      <c r="AZ288" s="43">
        <v>77</v>
      </c>
      <c r="BA288" s="43">
        <v>1000987</v>
      </c>
      <c r="BC288" s="42" t="s">
        <v>55</v>
      </c>
      <c r="BD288" s="43">
        <v>23</v>
      </c>
      <c r="BE288" s="42" t="s">
        <v>7</v>
      </c>
      <c r="BF288" s="43">
        <v>3</v>
      </c>
      <c r="BG288" s="43">
        <v>9920770</v>
      </c>
    </row>
    <row r="289" spans="42:59">
      <c r="AP289" s="42" t="s">
        <v>50</v>
      </c>
      <c r="AQ289" s="43">
        <v>24</v>
      </c>
      <c r="AR289" s="42" t="s">
        <v>7</v>
      </c>
      <c r="AS289" s="43">
        <v>10</v>
      </c>
      <c r="AT289" s="43">
        <v>10969993</v>
      </c>
      <c r="AU289" s="43">
        <v>3587477</v>
      </c>
      <c r="AV289" s="43">
        <v>7382516</v>
      </c>
      <c r="AW289" s="43">
        <v>65</v>
      </c>
      <c r="AX289" s="43">
        <v>1253268</v>
      </c>
      <c r="AY289" s="43">
        <v>1</v>
      </c>
      <c r="AZ289" s="43">
        <v>77</v>
      </c>
      <c r="BA289" s="43">
        <v>965016</v>
      </c>
      <c r="BC289" s="42" t="s">
        <v>55</v>
      </c>
      <c r="BD289" s="43">
        <v>24</v>
      </c>
      <c r="BE289" s="42" t="s">
        <v>7</v>
      </c>
      <c r="BF289" s="43">
        <v>10</v>
      </c>
      <c r="BG289" s="43">
        <v>8578784</v>
      </c>
    </row>
    <row r="290" spans="42:59">
      <c r="AP290" s="42" t="s">
        <v>50</v>
      </c>
      <c r="AQ290" s="43">
        <v>24</v>
      </c>
      <c r="AR290" s="42" t="s">
        <v>7</v>
      </c>
      <c r="AS290" s="43">
        <v>10</v>
      </c>
      <c r="AT290" s="43">
        <v>10969993</v>
      </c>
      <c r="AU290" s="43">
        <v>3587477</v>
      </c>
      <c r="AV290" s="43">
        <v>7382516</v>
      </c>
      <c r="AW290" s="43">
        <v>66</v>
      </c>
      <c r="AX290" s="43">
        <v>1809257</v>
      </c>
      <c r="AY290" s="43">
        <v>1</v>
      </c>
      <c r="AZ290" s="43">
        <v>78</v>
      </c>
      <c r="BA290" s="43">
        <v>1411220</v>
      </c>
      <c r="BC290" s="42" t="s">
        <v>55</v>
      </c>
      <c r="BD290" s="43">
        <v>25</v>
      </c>
      <c r="BE290" s="42" t="s">
        <v>7</v>
      </c>
      <c r="BF290" s="43">
        <v>17</v>
      </c>
      <c r="BG290" s="43">
        <v>7214665</v>
      </c>
    </row>
    <row r="291" spans="42:59">
      <c r="AP291" s="42" t="s">
        <v>50</v>
      </c>
      <c r="AQ291" s="43">
        <v>24</v>
      </c>
      <c r="AR291" s="42" t="s">
        <v>7</v>
      </c>
      <c r="AS291" s="43">
        <v>10</v>
      </c>
      <c r="AT291" s="43">
        <v>10969993</v>
      </c>
      <c r="AU291" s="43">
        <v>3587477</v>
      </c>
      <c r="AV291" s="43">
        <v>7382516</v>
      </c>
      <c r="AW291" s="43">
        <v>67</v>
      </c>
      <c r="AX291" s="43">
        <v>1411022</v>
      </c>
      <c r="AY291" s="43">
        <v>0.81200000000000006</v>
      </c>
      <c r="AZ291" s="43">
        <v>79</v>
      </c>
      <c r="BA291" s="43">
        <v>1114707</v>
      </c>
      <c r="BC291" s="42" t="s">
        <v>55</v>
      </c>
      <c r="BD291" s="43">
        <v>26</v>
      </c>
      <c r="BE291" s="42" t="s">
        <v>7</v>
      </c>
      <c r="BF291" s="43">
        <v>24</v>
      </c>
      <c r="BG291" s="43">
        <v>5862227</v>
      </c>
    </row>
    <row r="292" spans="42:59">
      <c r="AP292" s="42" t="s">
        <v>50</v>
      </c>
      <c r="AQ292" s="43">
        <v>25</v>
      </c>
      <c r="AR292" s="42" t="s">
        <v>7</v>
      </c>
      <c r="AS292" s="43">
        <v>17</v>
      </c>
      <c r="AT292" s="43">
        <v>9071196</v>
      </c>
      <c r="AU292" s="43">
        <v>2759628</v>
      </c>
      <c r="AV292" s="43">
        <v>6311568</v>
      </c>
      <c r="AW292" s="43">
        <v>64</v>
      </c>
      <c r="AX292" s="43">
        <v>1010172</v>
      </c>
      <c r="AY292" s="43">
        <v>0.77700000000000002</v>
      </c>
      <c r="AZ292" s="43">
        <v>77</v>
      </c>
      <c r="BA292" s="43">
        <v>777832</v>
      </c>
      <c r="BC292" s="42" t="s">
        <v>55</v>
      </c>
      <c r="BD292" s="43">
        <v>27</v>
      </c>
      <c r="BE292" s="42" t="s">
        <v>8</v>
      </c>
      <c r="BF292" s="43">
        <v>1</v>
      </c>
      <c r="BG292" s="43">
        <v>4567309</v>
      </c>
    </row>
    <row r="293" spans="42:59">
      <c r="AP293" s="42" t="s">
        <v>50</v>
      </c>
      <c r="AQ293" s="43">
        <v>25</v>
      </c>
      <c r="AR293" s="42" t="s">
        <v>7</v>
      </c>
      <c r="AS293" s="43">
        <v>17</v>
      </c>
      <c r="AT293" s="43">
        <v>9071196</v>
      </c>
      <c r="AU293" s="43">
        <v>2759628</v>
      </c>
      <c r="AV293" s="43">
        <v>6311568</v>
      </c>
      <c r="AW293" s="43">
        <v>65</v>
      </c>
      <c r="AX293" s="43">
        <v>1253268</v>
      </c>
      <c r="AY293" s="43">
        <v>1</v>
      </c>
      <c r="AZ293" s="43">
        <v>78</v>
      </c>
      <c r="BA293" s="43">
        <v>977549</v>
      </c>
      <c r="BC293" s="42" t="s">
        <v>55</v>
      </c>
      <c r="BD293" s="43">
        <v>28</v>
      </c>
      <c r="BE293" s="42" t="s">
        <v>8</v>
      </c>
      <c r="BF293" s="43">
        <v>8</v>
      </c>
      <c r="BG293" s="43">
        <v>3382980</v>
      </c>
    </row>
    <row r="294" spans="42:59">
      <c r="AP294" s="42" t="s">
        <v>50</v>
      </c>
      <c r="AQ294" s="43">
        <v>25</v>
      </c>
      <c r="AR294" s="42" t="s">
        <v>7</v>
      </c>
      <c r="AS294" s="43">
        <v>17</v>
      </c>
      <c r="AT294" s="43">
        <v>9071196</v>
      </c>
      <c r="AU294" s="43">
        <v>2759628</v>
      </c>
      <c r="AV294" s="43">
        <v>6311568</v>
      </c>
      <c r="AW294" s="43">
        <v>66</v>
      </c>
      <c r="AX294" s="43">
        <v>1809257</v>
      </c>
      <c r="AY294" s="43">
        <v>1</v>
      </c>
      <c r="AZ294" s="43">
        <v>79</v>
      </c>
      <c r="BA294" s="43">
        <v>1429313</v>
      </c>
      <c r="BC294" s="42" t="s">
        <v>55</v>
      </c>
      <c r="BD294" s="43">
        <v>29</v>
      </c>
      <c r="BE294" s="42" t="s">
        <v>8</v>
      </c>
      <c r="BF294" s="43">
        <v>15</v>
      </c>
      <c r="BG294" s="43">
        <v>2371394</v>
      </c>
    </row>
    <row r="295" spans="42:59">
      <c r="AP295" s="42" t="s">
        <v>50</v>
      </c>
      <c r="AQ295" s="43">
        <v>25</v>
      </c>
      <c r="AR295" s="42" t="s">
        <v>7</v>
      </c>
      <c r="AS295" s="43">
        <v>17</v>
      </c>
      <c r="AT295" s="43">
        <v>9071196</v>
      </c>
      <c r="AU295" s="43">
        <v>2759628</v>
      </c>
      <c r="AV295" s="43">
        <v>6311568</v>
      </c>
      <c r="AW295" s="43">
        <v>67</v>
      </c>
      <c r="AX295" s="43">
        <v>1738061</v>
      </c>
      <c r="AY295" s="43">
        <v>1</v>
      </c>
      <c r="AZ295" s="43">
        <v>80</v>
      </c>
      <c r="BA295" s="43">
        <v>1390449</v>
      </c>
      <c r="BC295" s="42" t="s">
        <v>55</v>
      </c>
      <c r="BD295" s="43">
        <v>30</v>
      </c>
      <c r="BE295" s="42" t="s">
        <v>8</v>
      </c>
      <c r="BF295" s="43">
        <v>23</v>
      </c>
      <c r="BG295" s="43">
        <v>1562923</v>
      </c>
    </row>
    <row r="296" spans="42:59">
      <c r="AP296" s="42" t="s">
        <v>50</v>
      </c>
      <c r="AQ296" s="43">
        <v>25</v>
      </c>
      <c r="AR296" s="42" t="s">
        <v>7</v>
      </c>
      <c r="AS296" s="43">
        <v>17</v>
      </c>
      <c r="AT296" s="43">
        <v>9071196</v>
      </c>
      <c r="AU296" s="43">
        <v>2759628</v>
      </c>
      <c r="AV296" s="43">
        <v>6311568</v>
      </c>
      <c r="AW296" s="43">
        <v>68</v>
      </c>
      <c r="AX296" s="43">
        <v>500810</v>
      </c>
      <c r="AY296" s="43">
        <v>0.30099999999999999</v>
      </c>
      <c r="AZ296" s="43">
        <v>81</v>
      </c>
      <c r="BA296" s="43">
        <v>405656</v>
      </c>
      <c r="BC296" s="42" t="s">
        <v>55</v>
      </c>
      <c r="BD296" s="43">
        <v>31</v>
      </c>
      <c r="BE296" s="42" t="s">
        <v>8</v>
      </c>
      <c r="BF296" s="43">
        <v>29</v>
      </c>
      <c r="BG296" s="43">
        <v>975237</v>
      </c>
    </row>
    <row r="297" spans="42:59">
      <c r="AP297" s="42" t="s">
        <v>50</v>
      </c>
      <c r="AQ297" s="43">
        <v>26</v>
      </c>
      <c r="AR297" s="42" t="s">
        <v>7</v>
      </c>
      <c r="AS297" s="43">
        <v>24</v>
      </c>
      <c r="AT297" s="43">
        <v>7314783</v>
      </c>
      <c r="AU297" s="43">
        <v>1943837</v>
      </c>
      <c r="AV297" s="43">
        <v>5370946</v>
      </c>
      <c r="AW297" s="43">
        <v>65</v>
      </c>
      <c r="AX297" s="43">
        <v>507027</v>
      </c>
      <c r="AY297" s="43">
        <v>0.40500000000000003</v>
      </c>
      <c r="AZ297" s="43">
        <v>78</v>
      </c>
      <c r="BA297" s="43">
        <v>395481</v>
      </c>
      <c r="BC297" s="42" t="s">
        <v>55</v>
      </c>
      <c r="BD297" s="43">
        <v>32</v>
      </c>
      <c r="BE297" s="42" t="s">
        <v>9</v>
      </c>
      <c r="BF297" s="43">
        <v>5</v>
      </c>
      <c r="BG297" s="43">
        <v>611107</v>
      </c>
    </row>
    <row r="298" spans="42:59">
      <c r="AP298" s="42" t="s">
        <v>50</v>
      </c>
      <c r="AQ298" s="43">
        <v>26</v>
      </c>
      <c r="AR298" s="42" t="s">
        <v>7</v>
      </c>
      <c r="AS298" s="43">
        <v>24</v>
      </c>
      <c r="AT298" s="43">
        <v>7314783</v>
      </c>
      <c r="AU298" s="43">
        <v>1943837</v>
      </c>
      <c r="AV298" s="43">
        <v>5370946</v>
      </c>
      <c r="AW298" s="43">
        <v>66</v>
      </c>
      <c r="AX298" s="43">
        <v>1809257</v>
      </c>
      <c r="AY298" s="43">
        <v>1</v>
      </c>
      <c r="AZ298" s="43">
        <v>79</v>
      </c>
      <c r="BA298" s="43">
        <v>1429313</v>
      </c>
      <c r="BC298" s="42" t="s">
        <v>55</v>
      </c>
      <c r="BD298" s="43">
        <v>33</v>
      </c>
      <c r="BE298" s="42" t="s">
        <v>9</v>
      </c>
      <c r="BF298" s="43">
        <v>12</v>
      </c>
      <c r="BG298" s="43">
        <v>455042</v>
      </c>
    </row>
    <row r="299" spans="42:59">
      <c r="AP299" s="42" t="s">
        <v>50</v>
      </c>
      <c r="AQ299" s="43">
        <v>26</v>
      </c>
      <c r="AR299" s="42" t="s">
        <v>7</v>
      </c>
      <c r="AS299" s="43">
        <v>24</v>
      </c>
      <c r="AT299" s="43">
        <v>7314783</v>
      </c>
      <c r="AU299" s="43">
        <v>1943837</v>
      </c>
      <c r="AV299" s="43">
        <v>5370946</v>
      </c>
      <c r="AW299" s="43">
        <v>67</v>
      </c>
      <c r="AX299" s="43">
        <v>1738061</v>
      </c>
      <c r="AY299" s="43">
        <v>1</v>
      </c>
      <c r="AZ299" s="43">
        <v>80</v>
      </c>
      <c r="BA299" s="43">
        <v>1390449</v>
      </c>
      <c r="BC299" s="42" t="s">
        <v>55</v>
      </c>
      <c r="BD299" s="43">
        <v>34</v>
      </c>
      <c r="BE299" s="42" t="s">
        <v>9</v>
      </c>
      <c r="BF299" s="43">
        <v>19</v>
      </c>
      <c r="BG299" s="43">
        <v>489472</v>
      </c>
    </row>
    <row r="300" spans="42:59">
      <c r="AP300" s="42" t="s">
        <v>50</v>
      </c>
      <c r="AQ300" s="43">
        <v>26</v>
      </c>
      <c r="AR300" s="42" t="s">
        <v>7</v>
      </c>
      <c r="AS300" s="43">
        <v>24</v>
      </c>
      <c r="AT300" s="43">
        <v>7314783</v>
      </c>
      <c r="AU300" s="43">
        <v>1943837</v>
      </c>
      <c r="AV300" s="43">
        <v>5370946</v>
      </c>
      <c r="AW300" s="43">
        <v>68</v>
      </c>
      <c r="AX300" s="43">
        <v>1316601</v>
      </c>
      <c r="AY300" s="43">
        <v>0.79</v>
      </c>
      <c r="AZ300" s="43">
        <v>81</v>
      </c>
      <c r="BA300" s="43">
        <v>1066447</v>
      </c>
      <c r="BC300" s="42" t="s">
        <v>55</v>
      </c>
      <c r="BD300" s="43">
        <v>35</v>
      </c>
      <c r="BE300" s="42" t="s">
        <v>9</v>
      </c>
      <c r="BF300" s="43">
        <v>26</v>
      </c>
      <c r="BG300" s="43">
        <v>678752</v>
      </c>
    </row>
    <row r="301" spans="42:59">
      <c r="AP301" s="42" t="s">
        <v>50</v>
      </c>
      <c r="AQ301" s="43">
        <v>27</v>
      </c>
      <c r="AR301" s="42" t="s">
        <v>8</v>
      </c>
      <c r="AS301" s="43">
        <v>1</v>
      </c>
      <c r="AT301" s="43">
        <v>5721460</v>
      </c>
      <c r="AU301" s="43">
        <v>1171813</v>
      </c>
      <c r="AV301" s="43">
        <v>4549647</v>
      </c>
      <c r="AW301" s="43">
        <v>66</v>
      </c>
      <c r="AX301" s="43">
        <v>722961</v>
      </c>
      <c r="AY301" s="43">
        <v>0.4</v>
      </c>
      <c r="AZ301" s="43">
        <v>78</v>
      </c>
      <c r="BA301" s="43">
        <v>563910</v>
      </c>
      <c r="BC301" s="42" t="s">
        <v>55</v>
      </c>
      <c r="BD301" s="43">
        <v>36</v>
      </c>
      <c r="BE301" s="42" t="s">
        <v>10</v>
      </c>
      <c r="BF301" s="43">
        <v>2</v>
      </c>
      <c r="BG301" s="43">
        <v>652763</v>
      </c>
    </row>
    <row r="302" spans="42:59">
      <c r="AP302" s="42" t="s">
        <v>50</v>
      </c>
      <c r="AQ302" s="43">
        <v>27</v>
      </c>
      <c r="AR302" s="42" t="s">
        <v>8</v>
      </c>
      <c r="AS302" s="43">
        <v>1</v>
      </c>
      <c r="AT302" s="43">
        <v>5721460</v>
      </c>
      <c r="AU302" s="43">
        <v>1171813</v>
      </c>
      <c r="AV302" s="43">
        <v>4549647</v>
      </c>
      <c r="AW302" s="43">
        <v>67</v>
      </c>
      <c r="AX302" s="43">
        <v>1738061</v>
      </c>
      <c r="AY302" s="43">
        <v>1</v>
      </c>
      <c r="AZ302" s="43">
        <v>79</v>
      </c>
      <c r="BA302" s="43">
        <v>1373068</v>
      </c>
      <c r="BC302" s="42" t="s">
        <v>55</v>
      </c>
      <c r="BD302" s="43">
        <v>37</v>
      </c>
      <c r="BE302" s="42" t="s">
        <v>10</v>
      </c>
      <c r="BF302" s="43">
        <v>9</v>
      </c>
      <c r="BG302" s="43">
        <v>403582</v>
      </c>
    </row>
    <row r="303" spans="42:59">
      <c r="AP303" s="42" t="s">
        <v>50</v>
      </c>
      <c r="AQ303" s="43">
        <v>27</v>
      </c>
      <c r="AR303" s="42" t="s">
        <v>8</v>
      </c>
      <c r="AS303" s="43">
        <v>1</v>
      </c>
      <c r="AT303" s="43">
        <v>5721460</v>
      </c>
      <c r="AU303" s="43">
        <v>1171813</v>
      </c>
      <c r="AV303" s="43">
        <v>4549647</v>
      </c>
      <c r="AW303" s="43">
        <v>68</v>
      </c>
      <c r="AX303" s="43">
        <v>1666335</v>
      </c>
      <c r="AY303" s="43">
        <v>1</v>
      </c>
      <c r="AZ303" s="43">
        <v>80</v>
      </c>
      <c r="BA303" s="43">
        <v>1333068</v>
      </c>
      <c r="BC303" s="42" t="s">
        <v>55</v>
      </c>
      <c r="BD303" s="43">
        <v>38</v>
      </c>
      <c r="BE303" s="42" t="s">
        <v>10</v>
      </c>
      <c r="BF303" s="43">
        <v>16</v>
      </c>
      <c r="BG303" s="43">
        <v>190372</v>
      </c>
    </row>
    <row r="304" spans="42:59">
      <c r="AP304" s="42" t="s">
        <v>50</v>
      </c>
      <c r="AQ304" s="43">
        <v>27</v>
      </c>
      <c r="AR304" s="42" t="s">
        <v>8</v>
      </c>
      <c r="AS304" s="43">
        <v>1</v>
      </c>
      <c r="AT304" s="43">
        <v>5721460</v>
      </c>
      <c r="AU304" s="43">
        <v>1171813</v>
      </c>
      <c r="AV304" s="43">
        <v>4549647</v>
      </c>
      <c r="AW304" s="43">
        <v>69</v>
      </c>
      <c r="AX304" s="43">
        <v>422289</v>
      </c>
      <c r="AY304" s="43">
        <v>0.26500000000000001</v>
      </c>
      <c r="AZ304" s="43">
        <v>81</v>
      </c>
      <c r="BA304" s="43">
        <v>342054</v>
      </c>
      <c r="BC304" s="42" t="s">
        <v>55</v>
      </c>
      <c r="BD304" s="43">
        <v>39</v>
      </c>
      <c r="BE304" s="42" t="s">
        <v>10</v>
      </c>
      <c r="BF304" s="43">
        <v>23</v>
      </c>
      <c r="BG304" s="43">
        <v>35538</v>
      </c>
    </row>
    <row r="305" spans="42:59">
      <c r="AP305" s="42" t="s">
        <v>50</v>
      </c>
      <c r="AQ305" s="43">
        <v>28</v>
      </c>
      <c r="AR305" s="42" t="s">
        <v>8</v>
      </c>
      <c r="AS305" s="43">
        <v>8</v>
      </c>
      <c r="AT305" s="43">
        <v>4311933</v>
      </c>
      <c r="AU305" s="43">
        <v>475263</v>
      </c>
      <c r="AV305" s="43">
        <v>3836670</v>
      </c>
      <c r="AW305" s="43">
        <v>67</v>
      </c>
      <c r="AX305" s="43">
        <v>1051495</v>
      </c>
      <c r="AY305" s="43">
        <v>0.60499999999999998</v>
      </c>
      <c r="AZ305" s="43">
        <v>77</v>
      </c>
      <c r="BA305" s="43">
        <v>809651</v>
      </c>
      <c r="BC305" s="42" t="s">
        <v>56</v>
      </c>
      <c r="BD305" s="43">
        <v>10</v>
      </c>
      <c r="BE305" s="42" t="s">
        <v>4</v>
      </c>
      <c r="BF305" s="43">
        <v>4</v>
      </c>
      <c r="BG305" s="43">
        <v>2594200</v>
      </c>
    </row>
    <row r="306" spans="42:59">
      <c r="AP306" s="42" t="s">
        <v>50</v>
      </c>
      <c r="AQ306" s="43">
        <v>28</v>
      </c>
      <c r="AR306" s="42" t="s">
        <v>8</v>
      </c>
      <c r="AS306" s="43">
        <v>8</v>
      </c>
      <c r="AT306" s="43">
        <v>4311933</v>
      </c>
      <c r="AU306" s="43">
        <v>475263</v>
      </c>
      <c r="AV306" s="43">
        <v>3836670</v>
      </c>
      <c r="AW306" s="43">
        <v>68</v>
      </c>
      <c r="AX306" s="43">
        <v>1666335</v>
      </c>
      <c r="AY306" s="43">
        <v>1</v>
      </c>
      <c r="AZ306" s="43">
        <v>78</v>
      </c>
      <c r="BA306" s="43">
        <v>1299741</v>
      </c>
      <c r="BC306" s="42" t="s">
        <v>56</v>
      </c>
      <c r="BD306" s="43">
        <v>11</v>
      </c>
      <c r="BE306" s="42" t="s">
        <v>4</v>
      </c>
      <c r="BF306" s="43">
        <v>11</v>
      </c>
      <c r="BG306" s="43">
        <v>2668672</v>
      </c>
    </row>
    <row r="307" spans="42:59">
      <c r="AP307" s="42" t="s">
        <v>50</v>
      </c>
      <c r="AQ307" s="43">
        <v>28</v>
      </c>
      <c r="AR307" s="42" t="s">
        <v>8</v>
      </c>
      <c r="AS307" s="43">
        <v>8</v>
      </c>
      <c r="AT307" s="43">
        <v>4311933</v>
      </c>
      <c r="AU307" s="43">
        <v>475263</v>
      </c>
      <c r="AV307" s="43">
        <v>3836670</v>
      </c>
      <c r="AW307" s="43">
        <v>69</v>
      </c>
      <c r="AX307" s="43">
        <v>1118839</v>
      </c>
      <c r="AY307" s="43">
        <v>0.70199999999999996</v>
      </c>
      <c r="AZ307" s="43">
        <v>79</v>
      </c>
      <c r="BA307" s="43">
        <v>883883</v>
      </c>
      <c r="BC307" s="42" t="s">
        <v>56</v>
      </c>
      <c r="BD307" s="43">
        <v>12</v>
      </c>
      <c r="BE307" s="42" t="s">
        <v>4</v>
      </c>
      <c r="BF307" s="43">
        <v>18</v>
      </c>
      <c r="BG307" s="43">
        <v>2827250</v>
      </c>
    </row>
    <row r="308" spans="42:59">
      <c r="AP308" s="42" t="s">
        <v>50</v>
      </c>
      <c r="AQ308" s="43">
        <v>29</v>
      </c>
      <c r="AR308" s="42" t="s">
        <v>8</v>
      </c>
      <c r="AS308" s="43">
        <v>15</v>
      </c>
      <c r="AT308" s="43">
        <v>3106909</v>
      </c>
      <c r="AU308" s="43">
        <v>0</v>
      </c>
      <c r="AV308" s="43">
        <v>3106909</v>
      </c>
      <c r="AW308" s="43">
        <v>68</v>
      </c>
      <c r="AX308" s="43">
        <v>1512807</v>
      </c>
      <c r="AY308" s="43">
        <v>0.90800000000000003</v>
      </c>
      <c r="AZ308" s="43">
        <v>76</v>
      </c>
      <c r="BA308" s="43">
        <v>1149733</v>
      </c>
      <c r="BC308" s="42" t="s">
        <v>56</v>
      </c>
      <c r="BD308" s="43">
        <v>13</v>
      </c>
      <c r="BE308" s="42" t="s">
        <v>4</v>
      </c>
      <c r="BF308" s="43">
        <v>25</v>
      </c>
      <c r="BG308" s="43">
        <v>3086500</v>
      </c>
    </row>
    <row r="309" spans="42:59">
      <c r="AP309" s="42" t="s">
        <v>50</v>
      </c>
      <c r="AQ309" s="43">
        <v>29</v>
      </c>
      <c r="AR309" s="42" t="s">
        <v>8</v>
      </c>
      <c r="AS309" s="43">
        <v>15</v>
      </c>
      <c r="AT309" s="43">
        <v>3106909</v>
      </c>
      <c r="AU309" s="43">
        <v>0</v>
      </c>
      <c r="AV309" s="43">
        <v>3106909</v>
      </c>
      <c r="AW309" s="43">
        <v>69</v>
      </c>
      <c r="AX309" s="43">
        <v>1594102</v>
      </c>
      <c r="AY309" s="43">
        <v>1</v>
      </c>
      <c r="AZ309" s="43">
        <v>76</v>
      </c>
      <c r="BA309" s="43">
        <v>1211518</v>
      </c>
      <c r="BC309" s="42" t="s">
        <v>56</v>
      </c>
      <c r="BD309" s="43">
        <v>14</v>
      </c>
      <c r="BE309" s="42" t="s">
        <v>5</v>
      </c>
      <c r="BF309" s="43">
        <v>1</v>
      </c>
      <c r="BG309" s="43">
        <v>2722610</v>
      </c>
    </row>
    <row r="310" spans="42:59">
      <c r="AP310" s="42" t="s">
        <v>50</v>
      </c>
      <c r="AQ310" s="43">
        <v>30</v>
      </c>
      <c r="AR310" s="42" t="s">
        <v>8</v>
      </c>
      <c r="AS310" s="43">
        <v>23</v>
      </c>
      <c r="AT310" s="43">
        <v>2127095</v>
      </c>
      <c r="AU310" s="43">
        <v>0</v>
      </c>
      <c r="AV310" s="43">
        <v>2127095</v>
      </c>
      <c r="AW310" s="43">
        <v>68</v>
      </c>
      <c r="AX310" s="43">
        <v>532993</v>
      </c>
      <c r="AY310" s="43">
        <v>0.32</v>
      </c>
      <c r="AZ310" s="43">
        <v>73</v>
      </c>
      <c r="BA310" s="43">
        <v>389085</v>
      </c>
      <c r="BC310" s="42" t="s">
        <v>56</v>
      </c>
      <c r="BD310" s="43">
        <v>15</v>
      </c>
      <c r="BE310" s="42" t="s">
        <v>5</v>
      </c>
      <c r="BF310" s="43">
        <v>8</v>
      </c>
      <c r="BG310" s="43">
        <v>3183683</v>
      </c>
    </row>
    <row r="311" spans="42:59">
      <c r="AP311" s="42" t="s">
        <v>50</v>
      </c>
      <c r="AQ311" s="43">
        <v>30</v>
      </c>
      <c r="AR311" s="42" t="s">
        <v>8</v>
      </c>
      <c r="AS311" s="43">
        <v>23</v>
      </c>
      <c r="AT311" s="43">
        <v>2127095</v>
      </c>
      <c r="AU311" s="43">
        <v>0</v>
      </c>
      <c r="AV311" s="43">
        <v>2127095</v>
      </c>
      <c r="AW311" s="43">
        <v>69</v>
      </c>
      <c r="AX311" s="43">
        <v>1594102</v>
      </c>
      <c r="AY311" s="43">
        <v>1</v>
      </c>
      <c r="AZ311" s="43">
        <v>73</v>
      </c>
      <c r="BA311" s="43">
        <v>1163694</v>
      </c>
      <c r="BC311" s="42" t="s">
        <v>56</v>
      </c>
      <c r="BD311" s="43">
        <v>16</v>
      </c>
      <c r="BE311" s="42" t="s">
        <v>5</v>
      </c>
      <c r="BF311" s="43">
        <v>15</v>
      </c>
      <c r="BG311" s="43">
        <v>3761670</v>
      </c>
    </row>
    <row r="312" spans="42:59">
      <c r="AP312" s="42" t="s">
        <v>50</v>
      </c>
      <c r="AQ312" s="43">
        <v>31</v>
      </c>
      <c r="AR312" s="42" t="s">
        <v>8</v>
      </c>
      <c r="AS312" s="43">
        <v>29</v>
      </c>
      <c r="AT312" s="43">
        <v>1393196</v>
      </c>
      <c r="AU312" s="43">
        <v>0</v>
      </c>
      <c r="AV312" s="43">
        <v>1393196</v>
      </c>
      <c r="AW312" s="43">
        <v>69</v>
      </c>
      <c r="AX312" s="43">
        <v>1393196</v>
      </c>
      <c r="AY312" s="43">
        <v>0.874</v>
      </c>
      <c r="AZ312" s="43">
        <v>70</v>
      </c>
      <c r="BA312" s="43">
        <v>975237</v>
      </c>
      <c r="BC312" s="42" t="s">
        <v>56</v>
      </c>
      <c r="BD312" s="43">
        <v>17</v>
      </c>
      <c r="BE312" s="42" t="s">
        <v>5</v>
      </c>
      <c r="BF312" s="43">
        <v>22</v>
      </c>
      <c r="BG312" s="43">
        <v>4504726</v>
      </c>
    </row>
    <row r="313" spans="42:59">
      <c r="AP313" s="42" t="s">
        <v>50</v>
      </c>
      <c r="AQ313" s="43">
        <v>32</v>
      </c>
      <c r="AR313" s="42" t="s">
        <v>9</v>
      </c>
      <c r="AS313" s="43">
        <v>5</v>
      </c>
      <c r="AT313" s="43">
        <v>925919</v>
      </c>
      <c r="AU313" s="43">
        <v>0</v>
      </c>
      <c r="AV313" s="43">
        <v>925919</v>
      </c>
      <c r="AW313" s="43">
        <v>69</v>
      </c>
      <c r="AX313" s="43">
        <v>925919</v>
      </c>
      <c r="AY313" s="43">
        <v>0.58099999999999996</v>
      </c>
      <c r="AZ313" s="43">
        <v>66</v>
      </c>
      <c r="BA313" s="43">
        <v>611107</v>
      </c>
      <c r="BC313" s="42" t="s">
        <v>56</v>
      </c>
      <c r="BD313" s="43">
        <v>18</v>
      </c>
      <c r="BE313" s="42" t="s">
        <v>5</v>
      </c>
      <c r="BF313" s="43">
        <v>29</v>
      </c>
      <c r="BG313" s="43">
        <v>5426259</v>
      </c>
    </row>
    <row r="314" spans="42:59">
      <c r="AP314" s="42" t="s">
        <v>50</v>
      </c>
      <c r="AQ314" s="43">
        <v>33</v>
      </c>
      <c r="AR314" s="42" t="s">
        <v>9</v>
      </c>
      <c r="AS314" s="43">
        <v>12</v>
      </c>
      <c r="AT314" s="43">
        <v>745970</v>
      </c>
      <c r="AU314" s="43">
        <v>0</v>
      </c>
      <c r="AV314" s="43">
        <v>745970</v>
      </c>
      <c r="AW314" s="43">
        <v>69</v>
      </c>
      <c r="AX314" s="43">
        <v>745970</v>
      </c>
      <c r="AY314" s="43">
        <v>0.46800000000000003</v>
      </c>
      <c r="AZ314" s="43">
        <v>61</v>
      </c>
      <c r="BA314" s="43">
        <v>455042</v>
      </c>
      <c r="BC314" s="42" t="s">
        <v>56</v>
      </c>
      <c r="BD314" s="43">
        <v>19</v>
      </c>
      <c r="BE314" s="42" t="s">
        <v>6</v>
      </c>
      <c r="BF314" s="43">
        <v>6</v>
      </c>
      <c r="BG314" s="43">
        <v>6594215</v>
      </c>
    </row>
    <row r="315" spans="42:59">
      <c r="AP315" s="42" t="s">
        <v>50</v>
      </c>
      <c r="AQ315" s="43">
        <v>34</v>
      </c>
      <c r="AR315" s="42" t="s">
        <v>9</v>
      </c>
      <c r="AS315" s="43">
        <v>19</v>
      </c>
      <c r="AT315" s="43">
        <v>874057</v>
      </c>
      <c r="AU315" s="43">
        <v>0</v>
      </c>
      <c r="AV315" s="43">
        <v>874057</v>
      </c>
      <c r="AW315" s="43">
        <v>69</v>
      </c>
      <c r="AX315" s="43">
        <v>874057</v>
      </c>
      <c r="AY315" s="43">
        <v>0.54800000000000004</v>
      </c>
      <c r="AZ315" s="43">
        <v>56</v>
      </c>
      <c r="BA315" s="43">
        <v>489472</v>
      </c>
      <c r="BC315" s="42" t="s">
        <v>56</v>
      </c>
      <c r="BD315" s="43">
        <v>20</v>
      </c>
      <c r="BE315" s="42" t="s">
        <v>6</v>
      </c>
      <c r="BF315" s="43">
        <v>13</v>
      </c>
      <c r="BG315" s="43">
        <v>7931708</v>
      </c>
    </row>
    <row r="316" spans="42:59">
      <c r="AP316" s="42" t="s">
        <v>50</v>
      </c>
      <c r="AQ316" s="43">
        <v>35</v>
      </c>
      <c r="AR316" s="42" t="s">
        <v>9</v>
      </c>
      <c r="AS316" s="43">
        <v>26</v>
      </c>
      <c r="AT316" s="43">
        <v>1330885</v>
      </c>
      <c r="AU316" s="43">
        <v>376249</v>
      </c>
      <c r="AV316" s="43">
        <v>954636</v>
      </c>
      <c r="AW316" s="43">
        <v>69</v>
      </c>
      <c r="AX316" s="43">
        <v>954636</v>
      </c>
      <c r="AY316" s="43">
        <v>0.59899999999999998</v>
      </c>
      <c r="AZ316" s="43">
        <v>51</v>
      </c>
      <c r="BA316" s="43">
        <v>486864</v>
      </c>
      <c r="BC316" s="42" t="s">
        <v>56</v>
      </c>
      <c r="BD316" s="43">
        <v>21</v>
      </c>
      <c r="BE316" s="42" t="s">
        <v>6</v>
      </c>
      <c r="BF316" s="43">
        <v>20</v>
      </c>
      <c r="BG316" s="43">
        <v>9621534</v>
      </c>
    </row>
    <row r="317" spans="42:59">
      <c r="AP317" s="42" t="s">
        <v>50</v>
      </c>
      <c r="AQ317" s="43">
        <v>36</v>
      </c>
      <c r="AR317" s="42" t="s">
        <v>10</v>
      </c>
      <c r="AS317" s="43">
        <v>2</v>
      </c>
      <c r="AT317" s="43">
        <v>2137160</v>
      </c>
      <c r="AU317" s="43">
        <v>1425014</v>
      </c>
      <c r="AV317" s="43">
        <v>712146</v>
      </c>
      <c r="AW317" s="43">
        <v>68</v>
      </c>
      <c r="AX317" s="43">
        <v>543058</v>
      </c>
      <c r="AY317" s="43">
        <v>0.32600000000000001</v>
      </c>
      <c r="AZ317" s="43">
        <v>47</v>
      </c>
      <c r="BA317" s="43">
        <v>255237</v>
      </c>
      <c r="BC317" s="42" t="s">
        <v>56</v>
      </c>
      <c r="BD317" s="43">
        <v>22</v>
      </c>
      <c r="BE317" s="42" t="s">
        <v>6</v>
      </c>
      <c r="BF317" s="43">
        <v>27</v>
      </c>
      <c r="BG317" s="43">
        <v>11184771</v>
      </c>
    </row>
    <row r="318" spans="42:59">
      <c r="AP318" s="42" t="s">
        <v>50</v>
      </c>
      <c r="AQ318" s="43">
        <v>36</v>
      </c>
      <c r="AR318" s="42" t="s">
        <v>10</v>
      </c>
      <c r="AS318" s="43">
        <v>2</v>
      </c>
      <c r="AT318" s="43">
        <v>2137160</v>
      </c>
      <c r="AU318" s="43">
        <v>1425014</v>
      </c>
      <c r="AV318" s="43">
        <v>712146</v>
      </c>
      <c r="AW318" s="43">
        <v>69</v>
      </c>
      <c r="AX318" s="43">
        <v>169088</v>
      </c>
      <c r="AY318" s="43">
        <v>0.106</v>
      </c>
      <c r="AZ318" s="43">
        <v>46</v>
      </c>
      <c r="BA318" s="43">
        <v>77780</v>
      </c>
      <c r="BC318" s="42" t="s">
        <v>56</v>
      </c>
      <c r="BD318" s="43">
        <v>23</v>
      </c>
      <c r="BE318" s="42" t="s">
        <v>7</v>
      </c>
      <c r="BF318" s="43">
        <v>3</v>
      </c>
      <c r="BG318" s="43">
        <v>9920770</v>
      </c>
    </row>
    <row r="319" spans="42:59">
      <c r="AP319" s="42" t="s">
        <v>50</v>
      </c>
      <c r="AQ319" s="43">
        <v>37</v>
      </c>
      <c r="AR319" s="42" t="s">
        <v>10</v>
      </c>
      <c r="AS319" s="43">
        <v>9</v>
      </c>
      <c r="AT319" s="43">
        <v>3313590</v>
      </c>
      <c r="AU319" s="43">
        <v>2834633</v>
      </c>
      <c r="AV319" s="43">
        <v>478957</v>
      </c>
      <c r="AW319" s="43">
        <v>67</v>
      </c>
      <c r="AX319" s="43">
        <v>53152</v>
      </c>
      <c r="AY319" s="43">
        <v>3.1E-2</v>
      </c>
      <c r="AZ319" s="43">
        <v>43</v>
      </c>
      <c r="BA319" s="43">
        <v>22855</v>
      </c>
      <c r="BC319" s="42" t="s">
        <v>56</v>
      </c>
      <c r="BD319" s="43">
        <v>24</v>
      </c>
      <c r="BE319" s="42" t="s">
        <v>7</v>
      </c>
      <c r="BF319" s="43">
        <v>10</v>
      </c>
      <c r="BG319" s="43">
        <v>8578784</v>
      </c>
    </row>
    <row r="320" spans="42:59">
      <c r="AP320" s="42" t="s">
        <v>50</v>
      </c>
      <c r="AQ320" s="43">
        <v>37</v>
      </c>
      <c r="AR320" s="42" t="s">
        <v>10</v>
      </c>
      <c r="AS320" s="43">
        <v>9</v>
      </c>
      <c r="AT320" s="43">
        <v>3313590</v>
      </c>
      <c r="AU320" s="43">
        <v>2834633</v>
      </c>
      <c r="AV320" s="43">
        <v>478957</v>
      </c>
      <c r="AW320" s="43">
        <v>68</v>
      </c>
      <c r="AX320" s="43">
        <v>425805</v>
      </c>
      <c r="AY320" s="43">
        <v>0.25600000000000001</v>
      </c>
      <c r="AZ320" s="43">
        <v>42</v>
      </c>
      <c r="BA320" s="43">
        <v>178838</v>
      </c>
      <c r="BC320" s="42" t="s">
        <v>56</v>
      </c>
      <c r="BD320" s="43">
        <v>25</v>
      </c>
      <c r="BE320" s="42" t="s">
        <v>7</v>
      </c>
      <c r="BF320" s="43">
        <v>17</v>
      </c>
      <c r="BG320" s="43">
        <v>7214665</v>
      </c>
    </row>
    <row r="321" spans="42:59">
      <c r="AP321" s="42" t="s">
        <v>50</v>
      </c>
      <c r="AQ321" s="43">
        <v>38</v>
      </c>
      <c r="AR321" s="42" t="s">
        <v>10</v>
      </c>
      <c r="AS321" s="43">
        <v>16</v>
      </c>
      <c r="AT321" s="43">
        <v>4880880</v>
      </c>
      <c r="AU321" s="43">
        <v>4636813</v>
      </c>
      <c r="AV321" s="43">
        <v>244067</v>
      </c>
      <c r="AW321" s="43">
        <v>67</v>
      </c>
      <c r="AX321" s="43">
        <v>244067</v>
      </c>
      <c r="AY321" s="43">
        <v>0.14000000000000001</v>
      </c>
      <c r="AZ321" s="43">
        <v>38</v>
      </c>
      <c r="BA321" s="43">
        <v>92745</v>
      </c>
      <c r="BC321" s="42" t="s">
        <v>56</v>
      </c>
      <c r="BD321" s="43">
        <v>26</v>
      </c>
      <c r="BE321" s="42" t="s">
        <v>7</v>
      </c>
      <c r="BF321" s="43">
        <v>24</v>
      </c>
      <c r="BG321" s="43">
        <v>5862227</v>
      </c>
    </row>
    <row r="322" spans="42:59">
      <c r="AP322" s="42" t="s">
        <v>50</v>
      </c>
      <c r="AQ322" s="43">
        <v>39</v>
      </c>
      <c r="AR322" s="42" t="s">
        <v>10</v>
      </c>
      <c r="AS322" s="43">
        <v>23</v>
      </c>
      <c r="AT322" s="43">
        <v>6859738</v>
      </c>
      <c r="AU322" s="43">
        <v>6809738</v>
      </c>
      <c r="AV322" s="43">
        <v>50000</v>
      </c>
      <c r="AW322" s="43">
        <v>65</v>
      </c>
      <c r="AX322" s="43">
        <v>50000</v>
      </c>
      <c r="AY322" s="43">
        <v>0.04</v>
      </c>
      <c r="AZ322" s="43">
        <v>35</v>
      </c>
      <c r="BA322" s="43">
        <v>17500</v>
      </c>
      <c r="BC322" s="42" t="s">
        <v>56</v>
      </c>
      <c r="BD322" s="43">
        <v>27</v>
      </c>
      <c r="BE322" s="42" t="s">
        <v>8</v>
      </c>
      <c r="BF322" s="43">
        <v>1</v>
      </c>
      <c r="BG322" s="43">
        <v>4567309</v>
      </c>
    </row>
    <row r="323" spans="42:59">
      <c r="AP323" s="42" t="s">
        <v>51</v>
      </c>
      <c r="AQ323" s="43">
        <v>10</v>
      </c>
      <c r="AR323" s="42" t="s">
        <v>4</v>
      </c>
      <c r="AS323" s="43">
        <v>4</v>
      </c>
      <c r="AT323" s="43">
        <v>40907825</v>
      </c>
      <c r="AU323" s="43">
        <v>38549461</v>
      </c>
      <c r="AV323" s="43">
        <v>2358364</v>
      </c>
      <c r="AW323" s="43">
        <v>45</v>
      </c>
      <c r="AX323" s="43">
        <v>676553</v>
      </c>
      <c r="AY323" s="43">
        <v>0.32300000000000001</v>
      </c>
      <c r="AZ323" s="43">
        <v>60</v>
      </c>
      <c r="BA323" s="43">
        <v>405932</v>
      </c>
      <c r="BC323" s="42" t="s">
        <v>56</v>
      </c>
      <c r="BD323" s="43">
        <v>28</v>
      </c>
      <c r="BE323" s="42" t="s">
        <v>8</v>
      </c>
      <c r="BF323" s="43">
        <v>8</v>
      </c>
      <c r="BG323" s="43">
        <v>3382980</v>
      </c>
    </row>
    <row r="324" spans="42:59">
      <c r="AP324" s="42" t="s">
        <v>51</v>
      </c>
      <c r="AQ324" s="43">
        <v>10</v>
      </c>
      <c r="AR324" s="42" t="s">
        <v>4</v>
      </c>
      <c r="AS324" s="43">
        <v>4</v>
      </c>
      <c r="AT324" s="43">
        <v>40907825</v>
      </c>
      <c r="AU324" s="43">
        <v>38549461</v>
      </c>
      <c r="AV324" s="43">
        <v>2358364</v>
      </c>
      <c r="AW324" s="43">
        <v>46</v>
      </c>
      <c r="AX324" s="43">
        <v>1681811</v>
      </c>
      <c r="AY324" s="43">
        <v>0.81599999999999995</v>
      </c>
      <c r="AZ324" s="43">
        <v>60</v>
      </c>
      <c r="BA324" s="43">
        <v>1009087</v>
      </c>
      <c r="BC324" s="42" t="s">
        <v>56</v>
      </c>
      <c r="BD324" s="43">
        <v>29</v>
      </c>
      <c r="BE324" s="42" t="s">
        <v>8</v>
      </c>
      <c r="BF324" s="43">
        <v>15</v>
      </c>
      <c r="BG324" s="43">
        <v>2371394</v>
      </c>
    </row>
    <row r="325" spans="42:59">
      <c r="AP325" s="42" t="s">
        <v>51</v>
      </c>
      <c r="AQ325" s="43">
        <v>11</v>
      </c>
      <c r="AR325" s="42" t="s">
        <v>4</v>
      </c>
      <c r="AS325" s="43">
        <v>11</v>
      </c>
      <c r="AT325" s="43">
        <v>39189832</v>
      </c>
      <c r="AU325" s="43">
        <v>36842026</v>
      </c>
      <c r="AV325" s="43">
        <v>2347806</v>
      </c>
      <c r="AW325" s="43">
        <v>46</v>
      </c>
      <c r="AX325" s="43">
        <v>1018559</v>
      </c>
      <c r="AY325" s="43">
        <v>0.49399999999999999</v>
      </c>
      <c r="AZ325" s="43">
        <v>62</v>
      </c>
      <c r="BA325" s="43">
        <v>631507</v>
      </c>
      <c r="BC325" s="42" t="s">
        <v>56</v>
      </c>
      <c r="BD325" s="43">
        <v>30</v>
      </c>
      <c r="BE325" s="42" t="s">
        <v>8</v>
      </c>
      <c r="BF325" s="43">
        <v>23</v>
      </c>
      <c r="BG325" s="43">
        <v>1562923</v>
      </c>
    </row>
    <row r="326" spans="42:59">
      <c r="AP326" s="42" t="s">
        <v>51</v>
      </c>
      <c r="AQ326" s="43">
        <v>11</v>
      </c>
      <c r="AR326" s="42" t="s">
        <v>4</v>
      </c>
      <c r="AS326" s="43">
        <v>11</v>
      </c>
      <c r="AT326" s="43">
        <v>39189832</v>
      </c>
      <c r="AU326" s="43">
        <v>36842026</v>
      </c>
      <c r="AV326" s="43">
        <v>2347806</v>
      </c>
      <c r="AW326" s="43">
        <v>47</v>
      </c>
      <c r="AX326" s="43">
        <v>1329247</v>
      </c>
      <c r="AY326" s="43">
        <v>0.65700000000000003</v>
      </c>
      <c r="AZ326" s="43">
        <v>62</v>
      </c>
      <c r="BA326" s="43">
        <v>824133</v>
      </c>
      <c r="BC326" s="42" t="s">
        <v>56</v>
      </c>
      <c r="BD326" s="43">
        <v>31</v>
      </c>
      <c r="BE326" s="42" t="s">
        <v>8</v>
      </c>
      <c r="BF326" s="43">
        <v>29</v>
      </c>
      <c r="BG326" s="43">
        <v>975237</v>
      </c>
    </row>
    <row r="327" spans="42:59">
      <c r="AP327" s="42" t="s">
        <v>51</v>
      </c>
      <c r="AQ327" s="43">
        <v>12</v>
      </c>
      <c r="AR327" s="42" t="s">
        <v>4</v>
      </c>
      <c r="AS327" s="43">
        <v>18</v>
      </c>
      <c r="AT327" s="43">
        <v>37324334</v>
      </c>
      <c r="AU327" s="43">
        <v>34914746</v>
      </c>
      <c r="AV327" s="43">
        <v>2409588</v>
      </c>
      <c r="AW327" s="43">
        <v>47</v>
      </c>
      <c r="AX327" s="43">
        <v>1175517</v>
      </c>
      <c r="AY327" s="43">
        <v>0.58099999999999996</v>
      </c>
      <c r="AZ327" s="43">
        <v>64</v>
      </c>
      <c r="BA327" s="43">
        <v>752331</v>
      </c>
      <c r="BC327" s="42" t="s">
        <v>56</v>
      </c>
      <c r="BD327" s="43">
        <v>32</v>
      </c>
      <c r="BE327" s="42" t="s">
        <v>9</v>
      </c>
      <c r="BF327" s="43">
        <v>5</v>
      </c>
      <c r="BG327" s="43">
        <v>611107</v>
      </c>
    </row>
    <row r="328" spans="42:59">
      <c r="AP328" s="42" t="s">
        <v>51</v>
      </c>
      <c r="AQ328" s="43">
        <v>12</v>
      </c>
      <c r="AR328" s="42" t="s">
        <v>4</v>
      </c>
      <c r="AS328" s="43">
        <v>18</v>
      </c>
      <c r="AT328" s="43">
        <v>37324334</v>
      </c>
      <c r="AU328" s="43">
        <v>34914746</v>
      </c>
      <c r="AV328" s="43">
        <v>2409588</v>
      </c>
      <c r="AW328" s="43">
        <v>48</v>
      </c>
      <c r="AX328" s="43">
        <v>1234071</v>
      </c>
      <c r="AY328" s="43">
        <v>0.622</v>
      </c>
      <c r="AZ328" s="43">
        <v>64</v>
      </c>
      <c r="BA328" s="43">
        <v>789805</v>
      </c>
      <c r="BC328" s="42" t="s">
        <v>56</v>
      </c>
      <c r="BD328" s="43">
        <v>33</v>
      </c>
      <c r="BE328" s="42" t="s">
        <v>9</v>
      </c>
      <c r="BF328" s="43">
        <v>12</v>
      </c>
      <c r="BG328" s="43">
        <v>455042</v>
      </c>
    </row>
    <row r="329" spans="42:59">
      <c r="AP329" s="42" t="s">
        <v>51</v>
      </c>
      <c r="AQ329" s="43">
        <v>13</v>
      </c>
      <c r="AR329" s="42" t="s">
        <v>4</v>
      </c>
      <c r="AS329" s="43">
        <v>25</v>
      </c>
      <c r="AT329" s="43">
        <v>35332035</v>
      </c>
      <c r="AU329" s="43">
        <v>32781209</v>
      </c>
      <c r="AV329" s="43">
        <v>2550826</v>
      </c>
      <c r="AW329" s="43">
        <v>48</v>
      </c>
      <c r="AX329" s="43">
        <v>1167515</v>
      </c>
      <c r="AY329" s="43">
        <v>0.58799999999999997</v>
      </c>
      <c r="AZ329" s="43">
        <v>66</v>
      </c>
      <c r="BA329" s="43">
        <v>770560</v>
      </c>
      <c r="BC329" s="42" t="s">
        <v>56</v>
      </c>
      <c r="BD329" s="43">
        <v>34</v>
      </c>
      <c r="BE329" s="42" t="s">
        <v>9</v>
      </c>
      <c r="BF329" s="43">
        <v>19</v>
      </c>
      <c r="BG329" s="43">
        <v>489472</v>
      </c>
    </row>
    <row r="330" spans="42:59">
      <c r="AP330" s="42" t="s">
        <v>51</v>
      </c>
      <c r="AQ330" s="43">
        <v>13</v>
      </c>
      <c r="AR330" s="42" t="s">
        <v>4</v>
      </c>
      <c r="AS330" s="43">
        <v>25</v>
      </c>
      <c r="AT330" s="43">
        <v>35332035</v>
      </c>
      <c r="AU330" s="43">
        <v>32781209</v>
      </c>
      <c r="AV330" s="43">
        <v>2550826</v>
      </c>
      <c r="AW330" s="43">
        <v>49</v>
      </c>
      <c r="AX330" s="43">
        <v>1383311</v>
      </c>
      <c r="AY330" s="43">
        <v>0.71099999999999997</v>
      </c>
      <c r="AZ330" s="43">
        <v>66</v>
      </c>
      <c r="BA330" s="43">
        <v>912985</v>
      </c>
      <c r="BC330" s="42" t="s">
        <v>56</v>
      </c>
      <c r="BD330" s="43">
        <v>35</v>
      </c>
      <c r="BE330" s="42" t="s">
        <v>9</v>
      </c>
      <c r="BF330" s="43">
        <v>26</v>
      </c>
      <c r="BG330" s="43">
        <v>678752</v>
      </c>
    </row>
    <row r="331" spans="42:59">
      <c r="AP331" s="42" t="s">
        <v>51</v>
      </c>
      <c r="AQ331" s="43">
        <v>14</v>
      </c>
      <c r="AR331" s="42" t="s">
        <v>5</v>
      </c>
      <c r="AS331" s="43">
        <v>1</v>
      </c>
      <c r="AT331" s="43">
        <v>33233643</v>
      </c>
      <c r="AU331" s="43">
        <v>30455001</v>
      </c>
      <c r="AV331" s="43">
        <v>2778642</v>
      </c>
      <c r="AW331" s="43">
        <v>49</v>
      </c>
      <c r="AX331" s="43">
        <v>1014656</v>
      </c>
      <c r="AY331" s="43">
        <v>0.52200000000000002</v>
      </c>
      <c r="AZ331" s="43">
        <v>54</v>
      </c>
      <c r="BA331" s="43">
        <v>547914</v>
      </c>
      <c r="BC331" s="42" t="s">
        <v>56</v>
      </c>
      <c r="BD331" s="43">
        <v>36</v>
      </c>
      <c r="BE331" s="42" t="s">
        <v>10</v>
      </c>
      <c r="BF331" s="43">
        <v>2</v>
      </c>
      <c r="BG331" s="43">
        <v>716856</v>
      </c>
    </row>
    <row r="332" spans="42:59">
      <c r="AP332" s="42" t="s">
        <v>51</v>
      </c>
      <c r="AQ332" s="43">
        <v>14</v>
      </c>
      <c r="AR332" s="42" t="s">
        <v>5</v>
      </c>
      <c r="AS332" s="43">
        <v>1</v>
      </c>
      <c r="AT332" s="43">
        <v>33233643</v>
      </c>
      <c r="AU332" s="43">
        <v>30455001</v>
      </c>
      <c r="AV332" s="43">
        <v>2778642</v>
      </c>
      <c r="AW332" s="43">
        <v>50</v>
      </c>
      <c r="AX332" s="43">
        <v>1763986</v>
      </c>
      <c r="AY332" s="43">
        <v>0.92500000000000004</v>
      </c>
      <c r="AZ332" s="43">
        <v>53</v>
      </c>
      <c r="BA332" s="43">
        <v>934913</v>
      </c>
      <c r="BC332" s="42" t="s">
        <v>56</v>
      </c>
      <c r="BD332" s="43">
        <v>37</v>
      </c>
      <c r="BE332" s="42" t="s">
        <v>10</v>
      </c>
      <c r="BF332" s="43">
        <v>9</v>
      </c>
      <c r="BG332" s="43">
        <v>443814</v>
      </c>
    </row>
    <row r="333" spans="42:59">
      <c r="AP333" s="42" t="s">
        <v>51</v>
      </c>
      <c r="AQ333" s="43">
        <v>15</v>
      </c>
      <c r="AR333" s="42" t="s">
        <v>5</v>
      </c>
      <c r="AS333" s="43">
        <v>8</v>
      </c>
      <c r="AT333" s="43">
        <v>31049864</v>
      </c>
      <c r="AU333" s="43">
        <v>27949710</v>
      </c>
      <c r="AV333" s="43">
        <v>3100154</v>
      </c>
      <c r="AW333" s="43">
        <v>50</v>
      </c>
      <c r="AX333" s="43">
        <v>737054</v>
      </c>
      <c r="AY333" s="43">
        <v>0.38700000000000001</v>
      </c>
      <c r="AZ333" s="43">
        <v>56</v>
      </c>
      <c r="BA333" s="43">
        <v>412750</v>
      </c>
      <c r="BC333" s="42" t="s">
        <v>56</v>
      </c>
      <c r="BD333" s="43">
        <v>38</v>
      </c>
      <c r="BE333" s="42" t="s">
        <v>10</v>
      </c>
      <c r="BF333" s="43">
        <v>16</v>
      </c>
      <c r="BG333" s="43">
        <v>209383</v>
      </c>
    </row>
    <row r="334" spans="42:59">
      <c r="AP334" s="42" t="s">
        <v>51</v>
      </c>
      <c r="AQ334" s="43">
        <v>15</v>
      </c>
      <c r="AR334" s="42" t="s">
        <v>5</v>
      </c>
      <c r="AS334" s="43">
        <v>8</v>
      </c>
      <c r="AT334" s="43">
        <v>31049864</v>
      </c>
      <c r="AU334" s="43">
        <v>27949710</v>
      </c>
      <c r="AV334" s="43">
        <v>3100154</v>
      </c>
      <c r="AW334" s="43">
        <v>51</v>
      </c>
      <c r="AX334" s="43">
        <v>1866240</v>
      </c>
      <c r="AY334" s="43">
        <v>1</v>
      </c>
      <c r="AZ334" s="43">
        <v>56</v>
      </c>
      <c r="BA334" s="43">
        <v>1045094</v>
      </c>
      <c r="BC334" s="42" t="s">
        <v>56</v>
      </c>
      <c r="BD334" s="43">
        <v>39</v>
      </c>
      <c r="BE334" s="42" t="s">
        <v>10</v>
      </c>
      <c r="BF334" s="43">
        <v>23</v>
      </c>
      <c r="BG334" s="43">
        <v>39038</v>
      </c>
    </row>
    <row r="335" spans="42:59">
      <c r="AP335" s="42" t="s">
        <v>51</v>
      </c>
      <c r="AQ335" s="43">
        <v>15</v>
      </c>
      <c r="AR335" s="42" t="s">
        <v>5</v>
      </c>
      <c r="AS335" s="43">
        <v>8</v>
      </c>
      <c r="AT335" s="43">
        <v>31049864</v>
      </c>
      <c r="AU335" s="43">
        <v>27949710</v>
      </c>
      <c r="AV335" s="43">
        <v>3100154</v>
      </c>
      <c r="AW335" s="43">
        <v>52</v>
      </c>
      <c r="AX335" s="43">
        <v>496859</v>
      </c>
      <c r="AY335" s="43">
        <v>0.27200000000000002</v>
      </c>
      <c r="AZ335" s="43">
        <v>56</v>
      </c>
      <c r="BA335" s="43">
        <v>278241</v>
      </c>
      <c r="BC335" s="42" t="s">
        <v>57</v>
      </c>
      <c r="BD335" s="43">
        <v>10</v>
      </c>
      <c r="BE335" s="42" t="s">
        <v>4</v>
      </c>
      <c r="BF335" s="43">
        <v>4</v>
      </c>
      <c r="BG335" s="43">
        <v>2830036</v>
      </c>
    </row>
    <row r="336" spans="42:59">
      <c r="AP336" s="42" t="s">
        <v>51</v>
      </c>
      <c r="AQ336" s="43">
        <v>16</v>
      </c>
      <c r="AR336" s="42" t="s">
        <v>5</v>
      </c>
      <c r="AS336" s="43">
        <v>15</v>
      </c>
      <c r="AT336" s="43">
        <v>28801404</v>
      </c>
      <c r="AU336" s="43">
        <v>25278923</v>
      </c>
      <c r="AV336" s="43">
        <v>3522481</v>
      </c>
      <c r="AW336" s="43">
        <v>51</v>
      </c>
      <c r="AX336" s="43">
        <v>354835</v>
      </c>
      <c r="AY336" s="43">
        <v>0.19</v>
      </c>
      <c r="AZ336" s="43">
        <v>59</v>
      </c>
      <c r="BA336" s="43">
        <v>209353</v>
      </c>
      <c r="BC336" s="42" t="s">
        <v>57</v>
      </c>
      <c r="BD336" s="43">
        <v>11</v>
      </c>
      <c r="BE336" s="42" t="s">
        <v>4</v>
      </c>
      <c r="BF336" s="43">
        <v>11</v>
      </c>
      <c r="BG336" s="43">
        <v>2911279</v>
      </c>
    </row>
    <row r="337" spans="42:59">
      <c r="AP337" s="42" t="s">
        <v>51</v>
      </c>
      <c r="AQ337" s="43">
        <v>16</v>
      </c>
      <c r="AR337" s="42" t="s">
        <v>5</v>
      </c>
      <c r="AS337" s="43">
        <v>15</v>
      </c>
      <c r="AT337" s="43">
        <v>28801404</v>
      </c>
      <c r="AU337" s="43">
        <v>25278923</v>
      </c>
      <c r="AV337" s="43">
        <v>3522481</v>
      </c>
      <c r="AW337" s="43">
        <v>52</v>
      </c>
      <c r="AX337" s="43">
        <v>1825735</v>
      </c>
      <c r="AY337" s="43">
        <v>1</v>
      </c>
      <c r="AZ337" s="43">
        <v>58</v>
      </c>
      <c r="BA337" s="43">
        <v>1058926</v>
      </c>
      <c r="BC337" s="42" t="s">
        <v>57</v>
      </c>
      <c r="BD337" s="43">
        <v>12</v>
      </c>
      <c r="BE337" s="42" t="s">
        <v>4</v>
      </c>
      <c r="BF337" s="43">
        <v>18</v>
      </c>
      <c r="BG337" s="43">
        <v>3084273</v>
      </c>
    </row>
    <row r="338" spans="42:59">
      <c r="AP338" s="42" t="s">
        <v>51</v>
      </c>
      <c r="AQ338" s="43">
        <v>16</v>
      </c>
      <c r="AR338" s="42" t="s">
        <v>5</v>
      </c>
      <c r="AS338" s="43">
        <v>15</v>
      </c>
      <c r="AT338" s="43">
        <v>28801404</v>
      </c>
      <c r="AU338" s="43">
        <v>25278923</v>
      </c>
      <c r="AV338" s="43">
        <v>3522481</v>
      </c>
      <c r="AW338" s="43">
        <v>53</v>
      </c>
      <c r="AX338" s="43">
        <v>1341912</v>
      </c>
      <c r="AY338" s="43">
        <v>0.752</v>
      </c>
      <c r="AZ338" s="43">
        <v>58</v>
      </c>
      <c r="BA338" s="43">
        <v>778309</v>
      </c>
      <c r="BC338" s="42" t="s">
        <v>57</v>
      </c>
      <c r="BD338" s="43">
        <v>13</v>
      </c>
      <c r="BE338" s="42" t="s">
        <v>4</v>
      </c>
      <c r="BF338" s="43">
        <v>25</v>
      </c>
      <c r="BG338" s="43">
        <v>3367091</v>
      </c>
    </row>
    <row r="339" spans="42:59">
      <c r="AP339" s="42" t="s">
        <v>51</v>
      </c>
      <c r="AQ339" s="43">
        <v>17</v>
      </c>
      <c r="AR339" s="42" t="s">
        <v>5</v>
      </c>
      <c r="AS339" s="43">
        <v>22</v>
      </c>
      <c r="AT339" s="43">
        <v>26508970</v>
      </c>
      <c r="AU339" s="43">
        <v>22456226</v>
      </c>
      <c r="AV339" s="43">
        <v>4052744</v>
      </c>
      <c r="AW339" s="43">
        <v>53</v>
      </c>
      <c r="AX339" s="43">
        <v>1672809</v>
      </c>
      <c r="AY339" s="43">
        <v>0.93700000000000006</v>
      </c>
      <c r="AZ339" s="43">
        <v>61</v>
      </c>
      <c r="BA339" s="43">
        <v>1020413</v>
      </c>
      <c r="BC339" s="42" t="s">
        <v>57</v>
      </c>
      <c r="BD339" s="43">
        <v>14</v>
      </c>
      <c r="BE339" s="42" t="s">
        <v>5</v>
      </c>
      <c r="BF339" s="43">
        <v>1</v>
      </c>
      <c r="BG339" s="43">
        <v>2968057</v>
      </c>
    </row>
    <row r="340" spans="42:59">
      <c r="AP340" s="42" t="s">
        <v>51</v>
      </c>
      <c r="AQ340" s="43">
        <v>17</v>
      </c>
      <c r="AR340" s="42" t="s">
        <v>5</v>
      </c>
      <c r="AS340" s="43">
        <v>22</v>
      </c>
      <c r="AT340" s="43">
        <v>26508970</v>
      </c>
      <c r="AU340" s="43">
        <v>22456226</v>
      </c>
      <c r="AV340" s="43">
        <v>4052744</v>
      </c>
      <c r="AW340" s="43">
        <v>54</v>
      </c>
      <c r="AX340" s="43">
        <v>1743068</v>
      </c>
      <c r="AY340" s="43">
        <v>1</v>
      </c>
      <c r="AZ340" s="43">
        <v>61</v>
      </c>
      <c r="BA340" s="43">
        <v>1063271</v>
      </c>
      <c r="BC340" s="42" t="s">
        <v>57</v>
      </c>
      <c r="BD340" s="43">
        <v>15</v>
      </c>
      <c r="BE340" s="42" t="s">
        <v>5</v>
      </c>
      <c r="BF340" s="43">
        <v>8</v>
      </c>
      <c r="BG340" s="43">
        <v>3467868</v>
      </c>
    </row>
    <row r="341" spans="42:59">
      <c r="AP341" s="42" t="s">
        <v>51</v>
      </c>
      <c r="AQ341" s="43">
        <v>17</v>
      </c>
      <c r="AR341" s="42" t="s">
        <v>5</v>
      </c>
      <c r="AS341" s="43">
        <v>22</v>
      </c>
      <c r="AT341" s="43">
        <v>26508970</v>
      </c>
      <c r="AU341" s="43">
        <v>22456226</v>
      </c>
      <c r="AV341" s="43">
        <v>4052744</v>
      </c>
      <c r="AW341" s="43">
        <v>55</v>
      </c>
      <c r="AX341" s="43">
        <v>636867</v>
      </c>
      <c r="AY341" s="43">
        <v>0.374</v>
      </c>
      <c r="AZ341" s="43">
        <v>60</v>
      </c>
      <c r="BA341" s="43">
        <v>382120</v>
      </c>
      <c r="BC341" s="42" t="s">
        <v>57</v>
      </c>
      <c r="BD341" s="43">
        <v>16</v>
      </c>
      <c r="BE341" s="42" t="s">
        <v>5</v>
      </c>
      <c r="BF341" s="43">
        <v>15</v>
      </c>
      <c r="BG341" s="43">
        <v>4101358</v>
      </c>
    </row>
    <row r="342" spans="42:59">
      <c r="AP342" s="42" t="s">
        <v>51</v>
      </c>
      <c r="AQ342" s="43">
        <v>18</v>
      </c>
      <c r="AR342" s="42" t="s">
        <v>5</v>
      </c>
      <c r="AS342" s="43">
        <v>29</v>
      </c>
      <c r="AT342" s="43">
        <v>24193268</v>
      </c>
      <c r="AU342" s="43">
        <v>19495208</v>
      </c>
      <c r="AV342" s="43">
        <v>4698060</v>
      </c>
      <c r="AW342" s="43">
        <v>54</v>
      </c>
      <c r="AX342" s="43">
        <v>1100175</v>
      </c>
      <c r="AY342" s="43">
        <v>0.63100000000000001</v>
      </c>
      <c r="AZ342" s="43">
        <v>63</v>
      </c>
      <c r="BA342" s="43">
        <v>693110</v>
      </c>
      <c r="BC342" s="42" t="s">
        <v>57</v>
      </c>
      <c r="BD342" s="43">
        <v>17</v>
      </c>
      <c r="BE342" s="42" t="s">
        <v>5</v>
      </c>
      <c r="BF342" s="43">
        <v>22</v>
      </c>
      <c r="BG342" s="43">
        <v>4910001</v>
      </c>
    </row>
    <row r="343" spans="42:59">
      <c r="AP343" s="42" t="s">
        <v>51</v>
      </c>
      <c r="AQ343" s="43">
        <v>18</v>
      </c>
      <c r="AR343" s="42" t="s">
        <v>5</v>
      </c>
      <c r="AS343" s="43">
        <v>29</v>
      </c>
      <c r="AT343" s="43">
        <v>24193268</v>
      </c>
      <c r="AU343" s="43">
        <v>19495208</v>
      </c>
      <c r="AV343" s="43">
        <v>4698060</v>
      </c>
      <c r="AW343" s="43">
        <v>55</v>
      </c>
      <c r="AX343" s="43">
        <v>1700932</v>
      </c>
      <c r="AY343" s="43">
        <v>1</v>
      </c>
      <c r="AZ343" s="43">
        <v>63</v>
      </c>
      <c r="BA343" s="43">
        <v>1071587</v>
      </c>
      <c r="BC343" s="42" t="s">
        <v>57</v>
      </c>
      <c r="BD343" s="43">
        <v>18</v>
      </c>
      <c r="BE343" s="42" t="s">
        <v>5</v>
      </c>
      <c r="BF343" s="43">
        <v>29</v>
      </c>
      <c r="BG343" s="43">
        <v>5914604</v>
      </c>
    </row>
    <row r="344" spans="42:59">
      <c r="AP344" s="42" t="s">
        <v>51</v>
      </c>
      <c r="AQ344" s="43">
        <v>18</v>
      </c>
      <c r="AR344" s="42" t="s">
        <v>5</v>
      </c>
      <c r="AS344" s="43">
        <v>29</v>
      </c>
      <c r="AT344" s="43">
        <v>24193268</v>
      </c>
      <c r="AU344" s="43">
        <v>19495208</v>
      </c>
      <c r="AV344" s="43">
        <v>4698060</v>
      </c>
      <c r="AW344" s="43">
        <v>56</v>
      </c>
      <c r="AX344" s="43">
        <v>1658278</v>
      </c>
      <c r="AY344" s="43">
        <v>1</v>
      </c>
      <c r="AZ344" s="43">
        <v>63</v>
      </c>
      <c r="BA344" s="43">
        <v>1044715</v>
      </c>
      <c r="BC344" s="42" t="s">
        <v>57</v>
      </c>
      <c r="BD344" s="43">
        <v>19</v>
      </c>
      <c r="BE344" s="42" t="s">
        <v>6</v>
      </c>
      <c r="BF344" s="43">
        <v>6</v>
      </c>
      <c r="BG344" s="43">
        <v>7186316</v>
      </c>
    </row>
    <row r="345" spans="42:59">
      <c r="AP345" s="42" t="s">
        <v>51</v>
      </c>
      <c r="AQ345" s="43">
        <v>18</v>
      </c>
      <c r="AR345" s="42" t="s">
        <v>5</v>
      </c>
      <c r="AS345" s="43">
        <v>29</v>
      </c>
      <c r="AT345" s="43">
        <v>24193268</v>
      </c>
      <c r="AU345" s="43">
        <v>19495208</v>
      </c>
      <c r="AV345" s="43">
        <v>4698060</v>
      </c>
      <c r="AW345" s="43">
        <v>57</v>
      </c>
      <c r="AX345" s="43">
        <v>238674</v>
      </c>
      <c r="AY345" s="43">
        <v>0.14799999999999999</v>
      </c>
      <c r="AZ345" s="43">
        <v>63</v>
      </c>
      <c r="BA345" s="43">
        <v>150365</v>
      </c>
      <c r="BC345" s="42" t="s">
        <v>57</v>
      </c>
      <c r="BD345" s="43">
        <v>20</v>
      </c>
      <c r="BE345" s="42" t="s">
        <v>6</v>
      </c>
      <c r="BF345" s="43">
        <v>13</v>
      </c>
      <c r="BG345" s="43">
        <v>8652773</v>
      </c>
    </row>
    <row r="346" spans="42:59">
      <c r="AP346" s="42" t="s">
        <v>51</v>
      </c>
      <c r="AQ346" s="43">
        <v>19</v>
      </c>
      <c r="AR346" s="42" t="s">
        <v>6</v>
      </c>
      <c r="AS346" s="43">
        <v>6</v>
      </c>
      <c r="AT346" s="43">
        <v>21875005</v>
      </c>
      <c r="AU346" s="43">
        <v>16409455</v>
      </c>
      <c r="AV346" s="43">
        <v>5465550</v>
      </c>
      <c r="AW346" s="43">
        <v>55</v>
      </c>
      <c r="AX346" s="43">
        <v>482845</v>
      </c>
      <c r="AY346" s="43">
        <v>0.28399999999999997</v>
      </c>
      <c r="AZ346" s="43">
        <v>66</v>
      </c>
      <c r="BA346" s="43">
        <v>318678</v>
      </c>
      <c r="BC346" s="42" t="s">
        <v>57</v>
      </c>
      <c r="BD346" s="43">
        <v>21</v>
      </c>
      <c r="BE346" s="42" t="s">
        <v>6</v>
      </c>
      <c r="BF346" s="43">
        <v>20</v>
      </c>
      <c r="BG346" s="43">
        <v>10515651</v>
      </c>
    </row>
    <row r="347" spans="42:59">
      <c r="AP347" s="42" t="s">
        <v>51</v>
      </c>
      <c r="AQ347" s="43">
        <v>19</v>
      </c>
      <c r="AR347" s="42" t="s">
        <v>6</v>
      </c>
      <c r="AS347" s="43">
        <v>6</v>
      </c>
      <c r="AT347" s="43">
        <v>21875005</v>
      </c>
      <c r="AU347" s="43">
        <v>16409455</v>
      </c>
      <c r="AV347" s="43">
        <v>5465550</v>
      </c>
      <c r="AW347" s="43">
        <v>56</v>
      </c>
      <c r="AX347" s="43">
        <v>1658278</v>
      </c>
      <c r="AY347" s="43">
        <v>1</v>
      </c>
      <c r="AZ347" s="43">
        <v>66</v>
      </c>
      <c r="BA347" s="43">
        <v>1094463</v>
      </c>
      <c r="BC347" s="42" t="s">
        <v>57</v>
      </c>
      <c r="BD347" s="43">
        <v>22</v>
      </c>
      <c r="BE347" s="42" t="s">
        <v>6</v>
      </c>
      <c r="BF347" s="43">
        <v>27</v>
      </c>
      <c r="BG347" s="43">
        <v>11184771</v>
      </c>
    </row>
    <row r="348" spans="42:59">
      <c r="AP348" s="42" t="s">
        <v>51</v>
      </c>
      <c r="AQ348" s="43">
        <v>19</v>
      </c>
      <c r="AR348" s="42" t="s">
        <v>6</v>
      </c>
      <c r="AS348" s="43">
        <v>6</v>
      </c>
      <c r="AT348" s="43">
        <v>21875005</v>
      </c>
      <c r="AU348" s="43">
        <v>16409455</v>
      </c>
      <c r="AV348" s="43">
        <v>5465550</v>
      </c>
      <c r="AW348" s="43">
        <v>57</v>
      </c>
      <c r="AX348" s="43">
        <v>1615119</v>
      </c>
      <c r="AY348" s="43">
        <v>1</v>
      </c>
      <c r="AZ348" s="43">
        <v>66</v>
      </c>
      <c r="BA348" s="43">
        <v>1065979</v>
      </c>
      <c r="BC348" s="42" t="s">
        <v>57</v>
      </c>
      <c r="BD348" s="43">
        <v>23</v>
      </c>
      <c r="BE348" s="42" t="s">
        <v>7</v>
      </c>
      <c r="BF348" s="43">
        <v>3</v>
      </c>
      <c r="BG348" s="43">
        <v>9920770</v>
      </c>
    </row>
    <row r="349" spans="42:59">
      <c r="AP349" s="42" t="s">
        <v>51</v>
      </c>
      <c r="AQ349" s="43">
        <v>19</v>
      </c>
      <c r="AR349" s="42" t="s">
        <v>6</v>
      </c>
      <c r="AS349" s="43">
        <v>6</v>
      </c>
      <c r="AT349" s="43">
        <v>21875005</v>
      </c>
      <c r="AU349" s="43">
        <v>16409455</v>
      </c>
      <c r="AV349" s="43">
        <v>5465550</v>
      </c>
      <c r="AW349" s="43">
        <v>58</v>
      </c>
      <c r="AX349" s="43">
        <v>1571468</v>
      </c>
      <c r="AY349" s="43">
        <v>1</v>
      </c>
      <c r="AZ349" s="43">
        <v>66</v>
      </c>
      <c r="BA349" s="43">
        <v>1037169</v>
      </c>
      <c r="BC349" s="42" t="s">
        <v>57</v>
      </c>
      <c r="BD349" s="43">
        <v>24</v>
      </c>
      <c r="BE349" s="42" t="s">
        <v>7</v>
      </c>
      <c r="BF349" s="43">
        <v>10</v>
      </c>
      <c r="BG349" s="43">
        <v>8578784</v>
      </c>
    </row>
    <row r="350" spans="42:59">
      <c r="AP350" s="42" t="s">
        <v>51</v>
      </c>
      <c r="AQ350" s="43">
        <v>19</v>
      </c>
      <c r="AR350" s="42" t="s">
        <v>6</v>
      </c>
      <c r="AS350" s="43">
        <v>6</v>
      </c>
      <c r="AT350" s="43">
        <v>21875005</v>
      </c>
      <c r="AU350" s="43">
        <v>16409455</v>
      </c>
      <c r="AV350" s="43">
        <v>5465550</v>
      </c>
      <c r="AW350" s="43">
        <v>59</v>
      </c>
      <c r="AX350" s="43">
        <v>137841</v>
      </c>
      <c r="AY350" s="43">
        <v>0.09</v>
      </c>
      <c r="AZ350" s="43">
        <v>66</v>
      </c>
      <c r="BA350" s="43">
        <v>90975</v>
      </c>
      <c r="BC350" s="42" t="s">
        <v>57</v>
      </c>
      <c r="BD350" s="43">
        <v>25</v>
      </c>
      <c r="BE350" s="42" t="s">
        <v>7</v>
      </c>
      <c r="BF350" s="43">
        <v>17</v>
      </c>
      <c r="BG350" s="43">
        <v>7214665</v>
      </c>
    </row>
    <row r="351" spans="42:59">
      <c r="AP351" s="42" t="s">
        <v>51</v>
      </c>
      <c r="AQ351" s="43">
        <v>20</v>
      </c>
      <c r="AR351" s="42" t="s">
        <v>6</v>
      </c>
      <c r="AS351" s="43">
        <v>13</v>
      </c>
      <c r="AT351" s="43">
        <v>19574887</v>
      </c>
      <c r="AU351" s="43">
        <v>13212554</v>
      </c>
      <c r="AV351" s="43">
        <v>6362333</v>
      </c>
      <c r="AW351" s="43">
        <v>57</v>
      </c>
      <c r="AX351" s="43">
        <v>1456124</v>
      </c>
      <c r="AY351" s="43">
        <v>0.90200000000000002</v>
      </c>
      <c r="AZ351" s="43">
        <v>68</v>
      </c>
      <c r="BA351" s="43">
        <v>990164</v>
      </c>
      <c r="BC351" s="42" t="s">
        <v>57</v>
      </c>
      <c r="BD351" s="43">
        <v>26</v>
      </c>
      <c r="BE351" s="42" t="s">
        <v>7</v>
      </c>
      <c r="BF351" s="43">
        <v>24</v>
      </c>
      <c r="BG351" s="43">
        <v>5862227</v>
      </c>
    </row>
    <row r="352" spans="42:59">
      <c r="AP352" s="42" t="s">
        <v>51</v>
      </c>
      <c r="AQ352" s="43">
        <v>20</v>
      </c>
      <c r="AR352" s="42" t="s">
        <v>6</v>
      </c>
      <c r="AS352" s="43">
        <v>13</v>
      </c>
      <c r="AT352" s="43">
        <v>19574887</v>
      </c>
      <c r="AU352" s="43">
        <v>13212554</v>
      </c>
      <c r="AV352" s="43">
        <v>6362333</v>
      </c>
      <c r="AW352" s="43">
        <v>58</v>
      </c>
      <c r="AX352" s="43">
        <v>1571468</v>
      </c>
      <c r="AY352" s="43">
        <v>1</v>
      </c>
      <c r="AZ352" s="43">
        <v>68</v>
      </c>
      <c r="BA352" s="43">
        <v>1068598</v>
      </c>
      <c r="BC352" s="42" t="s">
        <v>57</v>
      </c>
      <c r="BD352" s="43">
        <v>27</v>
      </c>
      <c r="BE352" s="42" t="s">
        <v>8</v>
      </c>
      <c r="BF352" s="43">
        <v>1</v>
      </c>
      <c r="BG352" s="43">
        <v>4567309</v>
      </c>
    </row>
    <row r="353" spans="42:59">
      <c r="AP353" s="42" t="s">
        <v>51</v>
      </c>
      <c r="AQ353" s="43">
        <v>20</v>
      </c>
      <c r="AR353" s="42" t="s">
        <v>6</v>
      </c>
      <c r="AS353" s="43">
        <v>13</v>
      </c>
      <c r="AT353" s="43">
        <v>19574887</v>
      </c>
      <c r="AU353" s="43">
        <v>13212554</v>
      </c>
      <c r="AV353" s="43">
        <v>6362333</v>
      </c>
      <c r="AW353" s="43">
        <v>59</v>
      </c>
      <c r="AX353" s="43">
        <v>1527338</v>
      </c>
      <c r="AY353" s="43">
        <v>1</v>
      </c>
      <c r="AZ353" s="43">
        <v>68</v>
      </c>
      <c r="BA353" s="43">
        <v>1038590</v>
      </c>
      <c r="BC353" s="42" t="s">
        <v>57</v>
      </c>
      <c r="BD353" s="43">
        <v>28</v>
      </c>
      <c r="BE353" s="42" t="s">
        <v>8</v>
      </c>
      <c r="BF353" s="43">
        <v>8</v>
      </c>
      <c r="BG353" s="43">
        <v>3382980</v>
      </c>
    </row>
    <row r="354" spans="42:59">
      <c r="AP354" s="42" t="s">
        <v>51</v>
      </c>
      <c r="AQ354" s="43">
        <v>20</v>
      </c>
      <c r="AR354" s="42" t="s">
        <v>6</v>
      </c>
      <c r="AS354" s="43">
        <v>13</v>
      </c>
      <c r="AT354" s="43">
        <v>19574887</v>
      </c>
      <c r="AU354" s="43">
        <v>13212554</v>
      </c>
      <c r="AV354" s="43">
        <v>6362333</v>
      </c>
      <c r="AW354" s="43">
        <v>60</v>
      </c>
      <c r="AX354" s="43">
        <v>1482743</v>
      </c>
      <c r="AY354" s="43">
        <v>1</v>
      </c>
      <c r="AZ354" s="43">
        <v>68</v>
      </c>
      <c r="BA354" s="43">
        <v>1008265</v>
      </c>
      <c r="BC354" s="42" t="s">
        <v>57</v>
      </c>
      <c r="BD354" s="43">
        <v>29</v>
      </c>
      <c r="BE354" s="42" t="s">
        <v>8</v>
      </c>
      <c r="BF354" s="43">
        <v>15</v>
      </c>
      <c r="BG354" s="43">
        <v>2371394</v>
      </c>
    </row>
    <row r="355" spans="42:59">
      <c r="AP355" s="42" t="s">
        <v>51</v>
      </c>
      <c r="AQ355" s="43">
        <v>20</v>
      </c>
      <c r="AR355" s="42" t="s">
        <v>6</v>
      </c>
      <c r="AS355" s="43">
        <v>13</v>
      </c>
      <c r="AT355" s="43">
        <v>19574887</v>
      </c>
      <c r="AU355" s="43">
        <v>13212554</v>
      </c>
      <c r="AV355" s="43">
        <v>6362333</v>
      </c>
      <c r="AW355" s="43">
        <v>61</v>
      </c>
      <c r="AX355" s="43">
        <v>324661</v>
      </c>
      <c r="AY355" s="43">
        <v>0.22600000000000001</v>
      </c>
      <c r="AZ355" s="43">
        <v>68</v>
      </c>
      <c r="BA355" s="43">
        <v>220769</v>
      </c>
      <c r="BC355" s="42" t="s">
        <v>57</v>
      </c>
      <c r="BD355" s="43">
        <v>30</v>
      </c>
      <c r="BE355" s="42" t="s">
        <v>8</v>
      </c>
      <c r="BF355" s="43">
        <v>23</v>
      </c>
      <c r="BG355" s="43">
        <v>1562923</v>
      </c>
    </row>
    <row r="356" spans="42:59">
      <c r="AP356" s="42" t="s">
        <v>51</v>
      </c>
      <c r="AQ356" s="43">
        <v>21</v>
      </c>
      <c r="AR356" s="42" t="s">
        <v>6</v>
      </c>
      <c r="AS356" s="43">
        <v>20</v>
      </c>
      <c r="AT356" s="43">
        <v>17313620</v>
      </c>
      <c r="AU356" s="43">
        <v>9918093</v>
      </c>
      <c r="AV356" s="43">
        <v>7395527</v>
      </c>
      <c r="AW356" s="43">
        <v>58</v>
      </c>
      <c r="AX356" s="43">
        <v>766324</v>
      </c>
      <c r="AY356" s="43">
        <v>0.48799999999999999</v>
      </c>
      <c r="AZ356" s="43">
        <v>70</v>
      </c>
      <c r="BA356" s="43">
        <v>536427</v>
      </c>
      <c r="BC356" s="42" t="s">
        <v>57</v>
      </c>
      <c r="BD356" s="43">
        <v>31</v>
      </c>
      <c r="BE356" s="42" t="s">
        <v>8</v>
      </c>
      <c r="BF356" s="43">
        <v>29</v>
      </c>
      <c r="BG356" s="43">
        <v>975237</v>
      </c>
    </row>
    <row r="357" spans="42:59">
      <c r="AP357" s="42" t="s">
        <v>51</v>
      </c>
      <c r="AQ357" s="43">
        <v>21</v>
      </c>
      <c r="AR357" s="42" t="s">
        <v>6</v>
      </c>
      <c r="AS357" s="43">
        <v>20</v>
      </c>
      <c r="AT357" s="43">
        <v>17313620</v>
      </c>
      <c r="AU357" s="43">
        <v>9918093</v>
      </c>
      <c r="AV357" s="43">
        <v>7395527</v>
      </c>
      <c r="AW357" s="43">
        <v>59</v>
      </c>
      <c r="AX357" s="43">
        <v>1527338</v>
      </c>
      <c r="AY357" s="43">
        <v>1</v>
      </c>
      <c r="AZ357" s="43">
        <v>70</v>
      </c>
      <c r="BA357" s="43">
        <v>1069137</v>
      </c>
      <c r="BC357" s="42" t="s">
        <v>57</v>
      </c>
      <c r="BD357" s="43">
        <v>32</v>
      </c>
      <c r="BE357" s="42" t="s">
        <v>9</v>
      </c>
      <c r="BF357" s="43">
        <v>5</v>
      </c>
      <c r="BG357" s="43">
        <v>611107</v>
      </c>
    </row>
    <row r="358" spans="42:59">
      <c r="AP358" s="42" t="s">
        <v>51</v>
      </c>
      <c r="AQ358" s="43">
        <v>21</v>
      </c>
      <c r="AR358" s="42" t="s">
        <v>6</v>
      </c>
      <c r="AS358" s="43">
        <v>20</v>
      </c>
      <c r="AT358" s="43">
        <v>17313620</v>
      </c>
      <c r="AU358" s="43">
        <v>9918093</v>
      </c>
      <c r="AV358" s="43">
        <v>7395527</v>
      </c>
      <c r="AW358" s="43">
        <v>60</v>
      </c>
      <c r="AX358" s="43">
        <v>1482743</v>
      </c>
      <c r="AY358" s="43">
        <v>1</v>
      </c>
      <c r="AZ358" s="43">
        <v>71</v>
      </c>
      <c r="BA358" s="43">
        <v>1052748</v>
      </c>
      <c r="BC358" s="42" t="s">
        <v>57</v>
      </c>
      <c r="BD358" s="43">
        <v>33</v>
      </c>
      <c r="BE358" s="42" t="s">
        <v>9</v>
      </c>
      <c r="BF358" s="43">
        <v>12</v>
      </c>
      <c r="BG358" s="43">
        <v>455042</v>
      </c>
    </row>
    <row r="359" spans="42:59">
      <c r="AP359" s="42" t="s">
        <v>51</v>
      </c>
      <c r="AQ359" s="43">
        <v>21</v>
      </c>
      <c r="AR359" s="42" t="s">
        <v>6</v>
      </c>
      <c r="AS359" s="43">
        <v>20</v>
      </c>
      <c r="AT359" s="43">
        <v>17313620</v>
      </c>
      <c r="AU359" s="43">
        <v>9918093</v>
      </c>
      <c r="AV359" s="43">
        <v>7395527</v>
      </c>
      <c r="AW359" s="43">
        <v>61</v>
      </c>
      <c r="AX359" s="43">
        <v>1437696</v>
      </c>
      <c r="AY359" s="43">
        <v>1</v>
      </c>
      <c r="AZ359" s="43">
        <v>71</v>
      </c>
      <c r="BA359" s="43">
        <v>1020764</v>
      </c>
      <c r="BC359" s="42" t="s">
        <v>57</v>
      </c>
      <c r="BD359" s="43">
        <v>34</v>
      </c>
      <c r="BE359" s="42" t="s">
        <v>9</v>
      </c>
      <c r="BF359" s="43">
        <v>19</v>
      </c>
      <c r="BG359" s="43">
        <v>489472</v>
      </c>
    </row>
    <row r="360" spans="42:59">
      <c r="AP360" s="42" t="s">
        <v>51</v>
      </c>
      <c r="AQ360" s="43">
        <v>21</v>
      </c>
      <c r="AR360" s="42" t="s">
        <v>6</v>
      </c>
      <c r="AS360" s="43">
        <v>20</v>
      </c>
      <c r="AT360" s="43">
        <v>17313620</v>
      </c>
      <c r="AU360" s="43">
        <v>9918093</v>
      </c>
      <c r="AV360" s="43">
        <v>7395527</v>
      </c>
      <c r="AW360" s="43">
        <v>62</v>
      </c>
      <c r="AX360" s="43">
        <v>1392211</v>
      </c>
      <c r="AY360" s="43">
        <v>1</v>
      </c>
      <c r="AZ360" s="43">
        <v>71</v>
      </c>
      <c r="BA360" s="43">
        <v>988470</v>
      </c>
      <c r="BC360" s="42" t="s">
        <v>57</v>
      </c>
      <c r="BD360" s="43">
        <v>35</v>
      </c>
      <c r="BE360" s="42" t="s">
        <v>9</v>
      </c>
      <c r="BF360" s="43">
        <v>26</v>
      </c>
      <c r="BG360" s="43">
        <v>678752</v>
      </c>
    </row>
    <row r="361" spans="42:59">
      <c r="AP361" s="42" t="s">
        <v>51</v>
      </c>
      <c r="AQ361" s="43">
        <v>21</v>
      </c>
      <c r="AR361" s="42" t="s">
        <v>6</v>
      </c>
      <c r="AS361" s="43">
        <v>20</v>
      </c>
      <c r="AT361" s="43">
        <v>17313620</v>
      </c>
      <c r="AU361" s="43">
        <v>9918093</v>
      </c>
      <c r="AV361" s="43">
        <v>7395527</v>
      </c>
      <c r="AW361" s="43">
        <v>63</v>
      </c>
      <c r="AX361" s="43">
        <v>789216</v>
      </c>
      <c r="AY361" s="43">
        <v>0.58599999999999997</v>
      </c>
      <c r="AZ361" s="43">
        <v>71</v>
      </c>
      <c r="BA361" s="43">
        <v>560343</v>
      </c>
      <c r="BC361" s="42" t="s">
        <v>57</v>
      </c>
      <c r="BD361" s="43">
        <v>36</v>
      </c>
      <c r="BE361" s="42" t="s">
        <v>10</v>
      </c>
      <c r="BF361" s="43">
        <v>2</v>
      </c>
      <c r="BG361" s="43">
        <v>780949</v>
      </c>
    </row>
    <row r="362" spans="42:59">
      <c r="AP362" s="42" t="s">
        <v>51</v>
      </c>
      <c r="AQ362" s="43">
        <v>22</v>
      </c>
      <c r="AR362" s="42" t="s">
        <v>6</v>
      </c>
      <c r="AS362" s="43">
        <v>27</v>
      </c>
      <c r="AT362" s="43">
        <v>15111911</v>
      </c>
      <c r="AU362" s="43">
        <v>6539659</v>
      </c>
      <c r="AV362" s="43">
        <v>8572252</v>
      </c>
      <c r="AW362" s="43">
        <v>59</v>
      </c>
      <c r="AX362" s="43">
        <v>91953</v>
      </c>
      <c r="AY362" s="43">
        <v>0.06</v>
      </c>
      <c r="AZ362" s="43">
        <v>72</v>
      </c>
      <c r="BA362" s="43">
        <v>66206</v>
      </c>
      <c r="BC362" s="42" t="s">
        <v>57</v>
      </c>
      <c r="BD362" s="43">
        <v>37</v>
      </c>
      <c r="BE362" s="42" t="s">
        <v>10</v>
      </c>
      <c r="BF362" s="43">
        <v>9</v>
      </c>
      <c r="BG362" s="43">
        <v>484046</v>
      </c>
    </row>
    <row r="363" spans="42:59">
      <c r="AP363" s="42" t="s">
        <v>51</v>
      </c>
      <c r="AQ363" s="43">
        <v>22</v>
      </c>
      <c r="AR363" s="42" t="s">
        <v>6</v>
      </c>
      <c r="AS363" s="43">
        <v>27</v>
      </c>
      <c r="AT363" s="43">
        <v>15111911</v>
      </c>
      <c r="AU363" s="43">
        <v>6539659</v>
      </c>
      <c r="AV363" s="43">
        <v>8572252</v>
      </c>
      <c r="AW363" s="43">
        <v>60</v>
      </c>
      <c r="AX363" s="43">
        <v>1482743</v>
      </c>
      <c r="AY363" s="43">
        <v>1</v>
      </c>
      <c r="AZ363" s="43">
        <v>73</v>
      </c>
      <c r="BA363" s="43">
        <v>1082402</v>
      </c>
      <c r="BC363" s="42" t="s">
        <v>57</v>
      </c>
      <c r="BD363" s="43">
        <v>38</v>
      </c>
      <c r="BE363" s="42" t="s">
        <v>10</v>
      </c>
      <c r="BF363" s="43">
        <v>16</v>
      </c>
      <c r="BG363" s="43">
        <v>227932</v>
      </c>
    </row>
    <row r="364" spans="42:59">
      <c r="AP364" s="42" t="s">
        <v>51</v>
      </c>
      <c r="AQ364" s="43">
        <v>22</v>
      </c>
      <c r="AR364" s="42" t="s">
        <v>6</v>
      </c>
      <c r="AS364" s="43">
        <v>27</v>
      </c>
      <c r="AT364" s="43">
        <v>15111911</v>
      </c>
      <c r="AU364" s="43">
        <v>6539659</v>
      </c>
      <c r="AV364" s="43">
        <v>8572252</v>
      </c>
      <c r="AW364" s="43">
        <v>61</v>
      </c>
      <c r="AX364" s="43">
        <v>1437696</v>
      </c>
      <c r="AY364" s="43">
        <v>1</v>
      </c>
      <c r="AZ364" s="43">
        <v>73</v>
      </c>
      <c r="BA364" s="43">
        <v>1049518</v>
      </c>
      <c r="BC364" s="42" t="s">
        <v>57</v>
      </c>
      <c r="BD364" s="43">
        <v>39</v>
      </c>
      <c r="BE364" s="42" t="s">
        <v>10</v>
      </c>
      <c r="BF364" s="43">
        <v>23</v>
      </c>
      <c r="BG364" s="43">
        <v>42538</v>
      </c>
    </row>
    <row r="365" spans="42:59">
      <c r="AP365" s="42" t="s">
        <v>51</v>
      </c>
      <c r="AQ365" s="43">
        <v>22</v>
      </c>
      <c r="AR365" s="42" t="s">
        <v>6</v>
      </c>
      <c r="AS365" s="43">
        <v>27</v>
      </c>
      <c r="AT365" s="43">
        <v>15111911</v>
      </c>
      <c r="AU365" s="43">
        <v>6539659</v>
      </c>
      <c r="AV365" s="43">
        <v>8572252</v>
      </c>
      <c r="AW365" s="43">
        <v>62</v>
      </c>
      <c r="AX365" s="43">
        <v>1392211</v>
      </c>
      <c r="AY365" s="43">
        <v>1</v>
      </c>
      <c r="AZ365" s="43">
        <v>73</v>
      </c>
      <c r="BA365" s="43">
        <v>1016314</v>
      </c>
      <c r="BC365" s="42" t="s">
        <v>58</v>
      </c>
      <c r="BD365" s="43">
        <v>10</v>
      </c>
      <c r="BE365" s="42" t="s">
        <v>4</v>
      </c>
      <c r="BF365" s="43">
        <v>4</v>
      </c>
      <c r="BG365" s="43">
        <v>3065872</v>
      </c>
    </row>
    <row r="366" spans="42:59">
      <c r="AP366" s="42" t="s">
        <v>51</v>
      </c>
      <c r="AQ366" s="43">
        <v>22</v>
      </c>
      <c r="AR366" s="42" t="s">
        <v>6</v>
      </c>
      <c r="AS366" s="43">
        <v>27</v>
      </c>
      <c r="AT366" s="43">
        <v>15111911</v>
      </c>
      <c r="AU366" s="43">
        <v>6539659</v>
      </c>
      <c r="AV366" s="43">
        <v>8572252</v>
      </c>
      <c r="AW366" s="43">
        <v>63</v>
      </c>
      <c r="AX366" s="43">
        <v>1346302</v>
      </c>
      <c r="AY366" s="43">
        <v>1</v>
      </c>
      <c r="AZ366" s="43">
        <v>73</v>
      </c>
      <c r="BA366" s="43">
        <v>982800</v>
      </c>
      <c r="BC366" s="42" t="s">
        <v>58</v>
      </c>
      <c r="BD366" s="43">
        <v>11</v>
      </c>
      <c r="BE366" s="42" t="s">
        <v>4</v>
      </c>
      <c r="BF366" s="43">
        <v>11</v>
      </c>
      <c r="BG366" s="43">
        <v>3153886</v>
      </c>
    </row>
    <row r="367" spans="42:59">
      <c r="AP367" s="42" t="s">
        <v>51</v>
      </c>
      <c r="AQ367" s="43">
        <v>22</v>
      </c>
      <c r="AR367" s="42" t="s">
        <v>6</v>
      </c>
      <c r="AS367" s="43">
        <v>27</v>
      </c>
      <c r="AT367" s="43">
        <v>15111911</v>
      </c>
      <c r="AU367" s="43">
        <v>6539659</v>
      </c>
      <c r="AV367" s="43">
        <v>8572252</v>
      </c>
      <c r="AW367" s="43">
        <v>64</v>
      </c>
      <c r="AX367" s="43">
        <v>1299983</v>
      </c>
      <c r="AY367" s="43">
        <v>1</v>
      </c>
      <c r="AZ367" s="43">
        <v>74</v>
      </c>
      <c r="BA367" s="43">
        <v>961987</v>
      </c>
      <c r="BC367" s="42" t="s">
        <v>58</v>
      </c>
      <c r="BD367" s="43">
        <v>12</v>
      </c>
      <c r="BE367" s="42" t="s">
        <v>4</v>
      </c>
      <c r="BF367" s="43">
        <v>18</v>
      </c>
      <c r="BG367" s="43">
        <v>3341295</v>
      </c>
    </row>
    <row r="368" spans="42:59">
      <c r="AP368" s="42" t="s">
        <v>51</v>
      </c>
      <c r="AQ368" s="43">
        <v>22</v>
      </c>
      <c r="AR368" s="42" t="s">
        <v>6</v>
      </c>
      <c r="AS368" s="43">
        <v>27</v>
      </c>
      <c r="AT368" s="43">
        <v>15111911</v>
      </c>
      <c r="AU368" s="43">
        <v>6539659</v>
      </c>
      <c r="AV368" s="43">
        <v>8572252</v>
      </c>
      <c r="AW368" s="43">
        <v>65</v>
      </c>
      <c r="AX368" s="43">
        <v>1253268</v>
      </c>
      <c r="AY368" s="43">
        <v>1</v>
      </c>
      <c r="AZ368" s="43">
        <v>74</v>
      </c>
      <c r="BA368" s="43">
        <v>927418</v>
      </c>
      <c r="BC368" s="42" t="s">
        <v>58</v>
      </c>
      <c r="BD368" s="43">
        <v>13</v>
      </c>
      <c r="BE368" s="42" t="s">
        <v>4</v>
      </c>
      <c r="BF368" s="43">
        <v>25</v>
      </c>
      <c r="BG368" s="43">
        <v>3647682</v>
      </c>
    </row>
    <row r="369" spans="42:59">
      <c r="AP369" s="42" t="s">
        <v>51</v>
      </c>
      <c r="AQ369" s="43">
        <v>22</v>
      </c>
      <c r="AR369" s="42" t="s">
        <v>6</v>
      </c>
      <c r="AS369" s="43">
        <v>27</v>
      </c>
      <c r="AT369" s="43">
        <v>15111911</v>
      </c>
      <c r="AU369" s="43">
        <v>6539659</v>
      </c>
      <c r="AV369" s="43">
        <v>8572252</v>
      </c>
      <c r="AW369" s="43">
        <v>66</v>
      </c>
      <c r="AX369" s="43">
        <v>268097</v>
      </c>
      <c r="AY369" s="43">
        <v>0.14799999999999999</v>
      </c>
      <c r="AZ369" s="43">
        <v>74</v>
      </c>
      <c r="BA369" s="43">
        <v>198392</v>
      </c>
      <c r="BC369" s="42" t="s">
        <v>58</v>
      </c>
      <c r="BD369" s="43">
        <v>14</v>
      </c>
      <c r="BE369" s="42" t="s">
        <v>5</v>
      </c>
      <c r="BF369" s="43">
        <v>1</v>
      </c>
      <c r="BG369" s="43">
        <v>3213503</v>
      </c>
    </row>
    <row r="370" spans="42:59">
      <c r="AP370" s="42" t="s">
        <v>51</v>
      </c>
      <c r="AQ370" s="43">
        <v>23</v>
      </c>
      <c r="AR370" s="42" t="s">
        <v>7</v>
      </c>
      <c r="AS370" s="43">
        <v>3</v>
      </c>
      <c r="AT370" s="43">
        <v>12990467</v>
      </c>
      <c r="AU370" s="43">
        <v>3090838</v>
      </c>
      <c r="AV370" s="43">
        <v>9899629</v>
      </c>
      <c r="AW370" s="43">
        <v>61</v>
      </c>
      <c r="AX370" s="43">
        <v>890947</v>
      </c>
      <c r="AY370" s="43">
        <v>0.62</v>
      </c>
      <c r="AZ370" s="43">
        <v>74</v>
      </c>
      <c r="BA370" s="43">
        <v>659301</v>
      </c>
      <c r="BC370" s="42" t="s">
        <v>58</v>
      </c>
      <c r="BD370" s="43">
        <v>15</v>
      </c>
      <c r="BE370" s="42" t="s">
        <v>5</v>
      </c>
      <c r="BF370" s="43">
        <v>8</v>
      </c>
      <c r="BG370" s="43">
        <v>3752049</v>
      </c>
    </row>
    <row r="371" spans="42:59">
      <c r="AP371" s="42" t="s">
        <v>51</v>
      </c>
      <c r="AQ371" s="43">
        <v>23</v>
      </c>
      <c r="AR371" s="42" t="s">
        <v>7</v>
      </c>
      <c r="AS371" s="43">
        <v>3</v>
      </c>
      <c r="AT371" s="43">
        <v>12990467</v>
      </c>
      <c r="AU371" s="43">
        <v>3090838</v>
      </c>
      <c r="AV371" s="43">
        <v>9899629</v>
      </c>
      <c r="AW371" s="43">
        <v>62</v>
      </c>
      <c r="AX371" s="43">
        <v>1392211</v>
      </c>
      <c r="AY371" s="43">
        <v>1</v>
      </c>
      <c r="AZ371" s="43">
        <v>75</v>
      </c>
      <c r="BA371" s="43">
        <v>1044158</v>
      </c>
      <c r="BC371" s="42" t="s">
        <v>58</v>
      </c>
      <c r="BD371" s="43">
        <v>16</v>
      </c>
      <c r="BE371" s="42" t="s">
        <v>5</v>
      </c>
      <c r="BF371" s="43">
        <v>15</v>
      </c>
      <c r="BG371" s="43">
        <v>4435994</v>
      </c>
    </row>
    <row r="372" spans="42:59">
      <c r="AP372" s="42" t="s">
        <v>51</v>
      </c>
      <c r="AQ372" s="43">
        <v>23</v>
      </c>
      <c r="AR372" s="42" t="s">
        <v>7</v>
      </c>
      <c r="AS372" s="43">
        <v>3</v>
      </c>
      <c r="AT372" s="43">
        <v>12990467</v>
      </c>
      <c r="AU372" s="43">
        <v>3090838</v>
      </c>
      <c r="AV372" s="43">
        <v>9899629</v>
      </c>
      <c r="AW372" s="43">
        <v>63</v>
      </c>
      <c r="AX372" s="43">
        <v>1346302</v>
      </c>
      <c r="AY372" s="43">
        <v>1</v>
      </c>
      <c r="AZ372" s="43">
        <v>75</v>
      </c>
      <c r="BA372" s="43">
        <v>1009726</v>
      </c>
      <c r="BC372" s="42" t="s">
        <v>58</v>
      </c>
      <c r="BD372" s="43">
        <v>17</v>
      </c>
      <c r="BE372" s="42" t="s">
        <v>5</v>
      </c>
      <c r="BF372" s="43">
        <v>22</v>
      </c>
      <c r="BG372" s="43">
        <v>5315276</v>
      </c>
    </row>
    <row r="373" spans="42:59">
      <c r="AP373" s="42" t="s">
        <v>51</v>
      </c>
      <c r="AQ373" s="43">
        <v>23</v>
      </c>
      <c r="AR373" s="42" t="s">
        <v>7</v>
      </c>
      <c r="AS373" s="43">
        <v>3</v>
      </c>
      <c r="AT373" s="43">
        <v>12990467</v>
      </c>
      <c r="AU373" s="43">
        <v>3090838</v>
      </c>
      <c r="AV373" s="43">
        <v>9899629</v>
      </c>
      <c r="AW373" s="43">
        <v>64</v>
      </c>
      <c r="AX373" s="43">
        <v>1299983</v>
      </c>
      <c r="AY373" s="43">
        <v>1</v>
      </c>
      <c r="AZ373" s="43">
        <v>76</v>
      </c>
      <c r="BA373" s="43">
        <v>987987</v>
      </c>
      <c r="BC373" s="42" t="s">
        <v>58</v>
      </c>
      <c r="BD373" s="43">
        <v>18</v>
      </c>
      <c r="BE373" s="42" t="s">
        <v>5</v>
      </c>
      <c r="BF373" s="43">
        <v>29</v>
      </c>
      <c r="BG373" s="43">
        <v>6400070</v>
      </c>
    </row>
    <row r="374" spans="42:59">
      <c r="AP374" s="42" t="s">
        <v>51</v>
      </c>
      <c r="AQ374" s="43">
        <v>23</v>
      </c>
      <c r="AR374" s="42" t="s">
        <v>7</v>
      </c>
      <c r="AS374" s="43">
        <v>3</v>
      </c>
      <c r="AT374" s="43">
        <v>12990467</v>
      </c>
      <c r="AU374" s="43">
        <v>3090838</v>
      </c>
      <c r="AV374" s="43">
        <v>9899629</v>
      </c>
      <c r="AW374" s="43">
        <v>65</v>
      </c>
      <c r="AX374" s="43">
        <v>1253268</v>
      </c>
      <c r="AY374" s="43">
        <v>1</v>
      </c>
      <c r="AZ374" s="43">
        <v>76</v>
      </c>
      <c r="BA374" s="43">
        <v>952484</v>
      </c>
      <c r="BC374" s="42" t="s">
        <v>58</v>
      </c>
      <c r="BD374" s="43">
        <v>19</v>
      </c>
      <c r="BE374" s="42" t="s">
        <v>6</v>
      </c>
      <c r="BF374" s="43">
        <v>6</v>
      </c>
      <c r="BG374" s="43">
        <v>7778418</v>
      </c>
    </row>
    <row r="375" spans="42:59">
      <c r="AP375" s="42" t="s">
        <v>51</v>
      </c>
      <c r="AQ375" s="43">
        <v>23</v>
      </c>
      <c r="AR375" s="42" t="s">
        <v>7</v>
      </c>
      <c r="AS375" s="43">
        <v>3</v>
      </c>
      <c r="AT375" s="43">
        <v>12990467</v>
      </c>
      <c r="AU375" s="43">
        <v>3090838</v>
      </c>
      <c r="AV375" s="43">
        <v>9899629</v>
      </c>
      <c r="AW375" s="43">
        <v>66</v>
      </c>
      <c r="AX375" s="43">
        <v>1809257</v>
      </c>
      <c r="AY375" s="43">
        <v>1</v>
      </c>
      <c r="AZ375" s="43">
        <v>77</v>
      </c>
      <c r="BA375" s="43">
        <v>1393128</v>
      </c>
      <c r="BC375" s="42" t="s">
        <v>58</v>
      </c>
      <c r="BD375" s="43">
        <v>20</v>
      </c>
      <c r="BE375" s="42" t="s">
        <v>6</v>
      </c>
      <c r="BF375" s="43">
        <v>13</v>
      </c>
      <c r="BG375" s="43">
        <v>9383999</v>
      </c>
    </row>
    <row r="376" spans="42:59">
      <c r="AP376" s="42" t="s">
        <v>51</v>
      </c>
      <c r="AQ376" s="43">
        <v>23</v>
      </c>
      <c r="AR376" s="42" t="s">
        <v>7</v>
      </c>
      <c r="AS376" s="43">
        <v>3</v>
      </c>
      <c r="AT376" s="43">
        <v>12990467</v>
      </c>
      <c r="AU376" s="43">
        <v>3090838</v>
      </c>
      <c r="AV376" s="43">
        <v>9899629</v>
      </c>
      <c r="AW376" s="43">
        <v>67</v>
      </c>
      <c r="AX376" s="43">
        <v>1738061</v>
      </c>
      <c r="AY376" s="43">
        <v>1</v>
      </c>
      <c r="AZ376" s="43">
        <v>77</v>
      </c>
      <c r="BA376" s="43">
        <v>1338307</v>
      </c>
      <c r="BC376" s="42" t="s">
        <v>58</v>
      </c>
      <c r="BD376" s="43">
        <v>21</v>
      </c>
      <c r="BE376" s="42" t="s">
        <v>6</v>
      </c>
      <c r="BF376" s="43">
        <v>20</v>
      </c>
      <c r="BG376" s="43">
        <v>11415440</v>
      </c>
    </row>
    <row r="377" spans="42:59">
      <c r="AP377" s="42" t="s">
        <v>51</v>
      </c>
      <c r="AQ377" s="43">
        <v>23</v>
      </c>
      <c r="AR377" s="42" t="s">
        <v>7</v>
      </c>
      <c r="AS377" s="43">
        <v>3</v>
      </c>
      <c r="AT377" s="43">
        <v>12990467</v>
      </c>
      <c r="AU377" s="43">
        <v>3090838</v>
      </c>
      <c r="AV377" s="43">
        <v>9899629</v>
      </c>
      <c r="AW377" s="43">
        <v>68</v>
      </c>
      <c r="AX377" s="43">
        <v>169600</v>
      </c>
      <c r="AY377" s="43">
        <v>0.10199999999999999</v>
      </c>
      <c r="AZ377" s="43">
        <v>78</v>
      </c>
      <c r="BA377" s="43">
        <v>132288</v>
      </c>
      <c r="BC377" s="42" t="s">
        <v>58</v>
      </c>
      <c r="BD377" s="43">
        <v>22</v>
      </c>
      <c r="BE377" s="42" t="s">
        <v>6</v>
      </c>
      <c r="BF377" s="43">
        <v>27</v>
      </c>
      <c r="BG377" s="43">
        <v>11184771</v>
      </c>
    </row>
    <row r="378" spans="42:59">
      <c r="AP378" s="42" t="s">
        <v>51</v>
      </c>
      <c r="AQ378" s="43">
        <v>24</v>
      </c>
      <c r="AR378" s="42" t="s">
        <v>7</v>
      </c>
      <c r="AS378" s="43">
        <v>10</v>
      </c>
      <c r="AT378" s="43">
        <v>10969993</v>
      </c>
      <c r="AU378" s="43">
        <v>2110973</v>
      </c>
      <c r="AV378" s="43">
        <v>8859020</v>
      </c>
      <c r="AW378" s="43">
        <v>62</v>
      </c>
      <c r="AX378" s="43">
        <v>262684</v>
      </c>
      <c r="AY378" s="43">
        <v>0.189</v>
      </c>
      <c r="AZ378" s="43">
        <v>76</v>
      </c>
      <c r="BA378" s="43">
        <v>199640</v>
      </c>
      <c r="BC378" s="42" t="s">
        <v>58</v>
      </c>
      <c r="BD378" s="43">
        <v>23</v>
      </c>
      <c r="BE378" s="42" t="s">
        <v>7</v>
      </c>
      <c r="BF378" s="43">
        <v>3</v>
      </c>
      <c r="BG378" s="43">
        <v>9920770</v>
      </c>
    </row>
    <row r="379" spans="42:59">
      <c r="AP379" s="42" t="s">
        <v>51</v>
      </c>
      <c r="AQ379" s="43">
        <v>24</v>
      </c>
      <c r="AR379" s="42" t="s">
        <v>7</v>
      </c>
      <c r="AS379" s="43">
        <v>10</v>
      </c>
      <c r="AT379" s="43">
        <v>10969993</v>
      </c>
      <c r="AU379" s="43">
        <v>2110973</v>
      </c>
      <c r="AV379" s="43">
        <v>8859020</v>
      </c>
      <c r="AW379" s="43">
        <v>63</v>
      </c>
      <c r="AX379" s="43">
        <v>1346302</v>
      </c>
      <c r="AY379" s="43">
        <v>1</v>
      </c>
      <c r="AZ379" s="43">
        <v>76</v>
      </c>
      <c r="BA379" s="43">
        <v>1023190</v>
      </c>
      <c r="BC379" s="42" t="s">
        <v>58</v>
      </c>
      <c r="BD379" s="43">
        <v>24</v>
      </c>
      <c r="BE379" s="42" t="s">
        <v>7</v>
      </c>
      <c r="BF379" s="43">
        <v>10</v>
      </c>
      <c r="BG379" s="43">
        <v>8578784</v>
      </c>
    </row>
    <row r="380" spans="42:59">
      <c r="AP380" s="42" t="s">
        <v>51</v>
      </c>
      <c r="AQ380" s="43">
        <v>24</v>
      </c>
      <c r="AR380" s="42" t="s">
        <v>7</v>
      </c>
      <c r="AS380" s="43">
        <v>10</v>
      </c>
      <c r="AT380" s="43">
        <v>10969993</v>
      </c>
      <c r="AU380" s="43">
        <v>2110973</v>
      </c>
      <c r="AV380" s="43">
        <v>8859020</v>
      </c>
      <c r="AW380" s="43">
        <v>64</v>
      </c>
      <c r="AX380" s="43">
        <v>1299983</v>
      </c>
      <c r="AY380" s="43">
        <v>1</v>
      </c>
      <c r="AZ380" s="43">
        <v>77</v>
      </c>
      <c r="BA380" s="43">
        <v>1000987</v>
      </c>
      <c r="BC380" s="42" t="s">
        <v>58</v>
      </c>
      <c r="BD380" s="43">
        <v>25</v>
      </c>
      <c r="BE380" s="42" t="s">
        <v>7</v>
      </c>
      <c r="BF380" s="43">
        <v>17</v>
      </c>
      <c r="BG380" s="43">
        <v>7214665</v>
      </c>
    </row>
    <row r="381" spans="42:59">
      <c r="AP381" s="42" t="s">
        <v>51</v>
      </c>
      <c r="AQ381" s="43">
        <v>24</v>
      </c>
      <c r="AR381" s="42" t="s">
        <v>7</v>
      </c>
      <c r="AS381" s="43">
        <v>10</v>
      </c>
      <c r="AT381" s="43">
        <v>10969993</v>
      </c>
      <c r="AU381" s="43">
        <v>2110973</v>
      </c>
      <c r="AV381" s="43">
        <v>8859020</v>
      </c>
      <c r="AW381" s="43">
        <v>65</v>
      </c>
      <c r="AX381" s="43">
        <v>1253268</v>
      </c>
      <c r="AY381" s="43">
        <v>1</v>
      </c>
      <c r="AZ381" s="43">
        <v>77</v>
      </c>
      <c r="BA381" s="43">
        <v>965016</v>
      </c>
      <c r="BC381" s="42" t="s">
        <v>58</v>
      </c>
      <c r="BD381" s="43">
        <v>26</v>
      </c>
      <c r="BE381" s="42" t="s">
        <v>7</v>
      </c>
      <c r="BF381" s="43">
        <v>24</v>
      </c>
      <c r="BG381" s="43">
        <v>5862227</v>
      </c>
    </row>
    <row r="382" spans="42:59">
      <c r="AP382" s="42" t="s">
        <v>51</v>
      </c>
      <c r="AQ382" s="43">
        <v>24</v>
      </c>
      <c r="AR382" s="42" t="s">
        <v>7</v>
      </c>
      <c r="AS382" s="43">
        <v>10</v>
      </c>
      <c r="AT382" s="43">
        <v>10969993</v>
      </c>
      <c r="AU382" s="43">
        <v>2110973</v>
      </c>
      <c r="AV382" s="43">
        <v>8859020</v>
      </c>
      <c r="AW382" s="43">
        <v>66</v>
      </c>
      <c r="AX382" s="43">
        <v>1809257</v>
      </c>
      <c r="AY382" s="43">
        <v>1</v>
      </c>
      <c r="AZ382" s="43">
        <v>78</v>
      </c>
      <c r="BA382" s="43">
        <v>1411220</v>
      </c>
      <c r="BC382" s="42" t="s">
        <v>58</v>
      </c>
      <c r="BD382" s="43">
        <v>27</v>
      </c>
      <c r="BE382" s="42" t="s">
        <v>8</v>
      </c>
      <c r="BF382" s="43">
        <v>1</v>
      </c>
      <c r="BG382" s="43">
        <v>4567309</v>
      </c>
    </row>
    <row r="383" spans="42:59">
      <c r="AP383" s="42" t="s">
        <v>51</v>
      </c>
      <c r="AQ383" s="43">
        <v>24</v>
      </c>
      <c r="AR383" s="42" t="s">
        <v>7</v>
      </c>
      <c r="AS383" s="43">
        <v>10</v>
      </c>
      <c r="AT383" s="43">
        <v>10969993</v>
      </c>
      <c r="AU383" s="43">
        <v>2110973</v>
      </c>
      <c r="AV383" s="43">
        <v>8859020</v>
      </c>
      <c r="AW383" s="43">
        <v>67</v>
      </c>
      <c r="AX383" s="43">
        <v>1738061</v>
      </c>
      <c r="AY383" s="43">
        <v>1</v>
      </c>
      <c r="AZ383" s="43">
        <v>79</v>
      </c>
      <c r="BA383" s="43">
        <v>1373068</v>
      </c>
      <c r="BC383" s="42" t="s">
        <v>58</v>
      </c>
      <c r="BD383" s="43">
        <v>28</v>
      </c>
      <c r="BE383" s="42" t="s">
        <v>8</v>
      </c>
      <c r="BF383" s="43">
        <v>8</v>
      </c>
      <c r="BG383" s="43">
        <v>3382980</v>
      </c>
    </row>
    <row r="384" spans="42:59">
      <c r="AP384" s="42" t="s">
        <v>51</v>
      </c>
      <c r="AQ384" s="43">
        <v>24</v>
      </c>
      <c r="AR384" s="42" t="s">
        <v>7</v>
      </c>
      <c r="AS384" s="43">
        <v>10</v>
      </c>
      <c r="AT384" s="43">
        <v>10969993</v>
      </c>
      <c r="AU384" s="43">
        <v>2110973</v>
      </c>
      <c r="AV384" s="43">
        <v>8859020</v>
      </c>
      <c r="AW384" s="43">
        <v>68</v>
      </c>
      <c r="AX384" s="43">
        <v>1149465</v>
      </c>
      <c r="AY384" s="43">
        <v>0.69</v>
      </c>
      <c r="AZ384" s="43">
        <v>80</v>
      </c>
      <c r="BA384" s="43">
        <v>919572</v>
      </c>
      <c r="BC384" s="42" t="s">
        <v>58</v>
      </c>
      <c r="BD384" s="43">
        <v>29</v>
      </c>
      <c r="BE384" s="42" t="s">
        <v>8</v>
      </c>
      <c r="BF384" s="43">
        <v>15</v>
      </c>
      <c r="BG384" s="43">
        <v>2371394</v>
      </c>
    </row>
    <row r="385" spans="42:60">
      <c r="AP385" s="42" t="s">
        <v>51</v>
      </c>
      <c r="AQ385" s="43">
        <v>25</v>
      </c>
      <c r="AR385" s="42" t="s">
        <v>7</v>
      </c>
      <c r="AS385" s="43">
        <v>17</v>
      </c>
      <c r="AT385" s="43">
        <v>9071196</v>
      </c>
      <c r="AU385" s="43">
        <v>1497315</v>
      </c>
      <c r="AV385" s="43">
        <v>7573881</v>
      </c>
      <c r="AW385" s="43">
        <v>64</v>
      </c>
      <c r="AX385" s="43">
        <v>1010172</v>
      </c>
      <c r="AY385" s="43">
        <v>0.77700000000000002</v>
      </c>
      <c r="AZ385" s="43">
        <v>77</v>
      </c>
      <c r="BA385" s="43">
        <v>777832</v>
      </c>
      <c r="BC385" s="42" t="s">
        <v>58</v>
      </c>
      <c r="BD385" s="43">
        <v>30</v>
      </c>
      <c r="BE385" s="42" t="s">
        <v>8</v>
      </c>
      <c r="BF385" s="43">
        <v>23</v>
      </c>
      <c r="BG385" s="43">
        <v>1562923</v>
      </c>
    </row>
    <row r="386" spans="42:60">
      <c r="AP386" s="42" t="s">
        <v>51</v>
      </c>
      <c r="AQ386" s="43">
        <v>25</v>
      </c>
      <c r="AR386" s="42" t="s">
        <v>7</v>
      </c>
      <c r="AS386" s="43">
        <v>17</v>
      </c>
      <c r="AT386" s="43">
        <v>9071196</v>
      </c>
      <c r="AU386" s="43">
        <v>1497315</v>
      </c>
      <c r="AV386" s="43">
        <v>7573881</v>
      </c>
      <c r="AW386" s="43">
        <v>65</v>
      </c>
      <c r="AX386" s="43">
        <v>1253268</v>
      </c>
      <c r="AY386" s="43">
        <v>1</v>
      </c>
      <c r="AZ386" s="43">
        <v>78</v>
      </c>
      <c r="BA386" s="43">
        <v>977549</v>
      </c>
      <c r="BC386" s="42" t="s">
        <v>58</v>
      </c>
      <c r="BD386" s="43">
        <v>31</v>
      </c>
      <c r="BE386" s="42" t="s">
        <v>8</v>
      </c>
      <c r="BF386" s="43">
        <v>29</v>
      </c>
      <c r="BG386" s="43">
        <v>975237</v>
      </c>
    </row>
    <row r="387" spans="42:60">
      <c r="AP387" s="42" t="s">
        <v>51</v>
      </c>
      <c r="AQ387" s="43">
        <v>25</v>
      </c>
      <c r="AR387" s="42" t="s">
        <v>7</v>
      </c>
      <c r="AS387" s="43">
        <v>17</v>
      </c>
      <c r="AT387" s="43">
        <v>9071196</v>
      </c>
      <c r="AU387" s="43">
        <v>1497315</v>
      </c>
      <c r="AV387" s="43">
        <v>7573881</v>
      </c>
      <c r="AW387" s="43">
        <v>66</v>
      </c>
      <c r="AX387" s="43">
        <v>1809257</v>
      </c>
      <c r="AY387" s="43">
        <v>1</v>
      </c>
      <c r="AZ387" s="43">
        <v>79</v>
      </c>
      <c r="BA387" s="43">
        <v>1429313</v>
      </c>
      <c r="BC387" s="42" t="s">
        <v>58</v>
      </c>
      <c r="BD387" s="43">
        <v>32</v>
      </c>
      <c r="BE387" s="42" t="s">
        <v>9</v>
      </c>
      <c r="BF387" s="43">
        <v>5</v>
      </c>
      <c r="BG387" s="43">
        <v>611107</v>
      </c>
    </row>
    <row r="388" spans="42:60">
      <c r="AP388" s="42" t="s">
        <v>51</v>
      </c>
      <c r="AQ388" s="43">
        <v>25</v>
      </c>
      <c r="AR388" s="42" t="s">
        <v>7</v>
      </c>
      <c r="AS388" s="43">
        <v>17</v>
      </c>
      <c r="AT388" s="43">
        <v>9071196</v>
      </c>
      <c r="AU388" s="43">
        <v>1497315</v>
      </c>
      <c r="AV388" s="43">
        <v>7573881</v>
      </c>
      <c r="AW388" s="43">
        <v>67</v>
      </c>
      <c r="AX388" s="43">
        <v>1738061</v>
      </c>
      <c r="AY388" s="43">
        <v>1</v>
      </c>
      <c r="AZ388" s="43">
        <v>80</v>
      </c>
      <c r="BA388" s="43">
        <v>1390449</v>
      </c>
      <c r="BC388" s="42" t="s">
        <v>58</v>
      </c>
      <c r="BD388" s="43">
        <v>33</v>
      </c>
      <c r="BE388" s="42" t="s">
        <v>9</v>
      </c>
      <c r="BF388" s="43">
        <v>12</v>
      </c>
      <c r="BG388" s="43">
        <v>455042</v>
      </c>
    </row>
    <row r="389" spans="42:60">
      <c r="AP389" s="42" t="s">
        <v>51</v>
      </c>
      <c r="AQ389" s="43">
        <v>25</v>
      </c>
      <c r="AR389" s="42" t="s">
        <v>7</v>
      </c>
      <c r="AS389" s="43">
        <v>17</v>
      </c>
      <c r="AT389" s="43">
        <v>9071196</v>
      </c>
      <c r="AU389" s="43">
        <v>1497315</v>
      </c>
      <c r="AV389" s="43">
        <v>7573881</v>
      </c>
      <c r="AW389" s="43">
        <v>68</v>
      </c>
      <c r="AX389" s="43">
        <v>1666335</v>
      </c>
      <c r="AY389" s="43">
        <v>1</v>
      </c>
      <c r="AZ389" s="43">
        <v>81</v>
      </c>
      <c r="BA389" s="43">
        <v>1349731</v>
      </c>
      <c r="BC389" s="42" t="s">
        <v>58</v>
      </c>
      <c r="BD389" s="43">
        <v>34</v>
      </c>
      <c r="BE389" s="42" t="s">
        <v>9</v>
      </c>
      <c r="BF389" s="43">
        <v>19</v>
      </c>
      <c r="BG389" s="43">
        <v>489472</v>
      </c>
    </row>
    <row r="390" spans="42:60">
      <c r="AP390" s="42" t="s">
        <v>51</v>
      </c>
      <c r="AQ390" s="43">
        <v>25</v>
      </c>
      <c r="AR390" s="42" t="s">
        <v>7</v>
      </c>
      <c r="AS390" s="43">
        <v>17</v>
      </c>
      <c r="AT390" s="43">
        <v>9071196</v>
      </c>
      <c r="AU390" s="43">
        <v>1497315</v>
      </c>
      <c r="AV390" s="43">
        <v>7573881</v>
      </c>
      <c r="AW390" s="43">
        <v>69</v>
      </c>
      <c r="AX390" s="43">
        <v>96787</v>
      </c>
      <c r="AY390" s="43">
        <v>6.0999999999999999E-2</v>
      </c>
      <c r="AZ390" s="43">
        <v>82</v>
      </c>
      <c r="BA390" s="43">
        <v>79365</v>
      </c>
      <c r="BC390" s="42" t="s">
        <v>58</v>
      </c>
      <c r="BD390" s="43">
        <v>35</v>
      </c>
      <c r="BE390" s="42" t="s">
        <v>9</v>
      </c>
      <c r="BF390" s="43">
        <v>26</v>
      </c>
      <c r="BG390" s="43">
        <v>678752</v>
      </c>
    </row>
    <row r="391" spans="42:60">
      <c r="AP391" s="42" t="s">
        <v>51</v>
      </c>
      <c r="AQ391" s="43">
        <v>26</v>
      </c>
      <c r="AR391" s="42" t="s">
        <v>7</v>
      </c>
      <c r="AS391" s="43">
        <v>24</v>
      </c>
      <c r="AT391" s="43">
        <v>7314783</v>
      </c>
      <c r="AU391" s="43">
        <v>869648</v>
      </c>
      <c r="AV391" s="43">
        <v>6445135</v>
      </c>
      <c r="AW391" s="43">
        <v>65</v>
      </c>
      <c r="AX391" s="43">
        <v>507027</v>
      </c>
      <c r="AY391" s="43">
        <v>0.40500000000000003</v>
      </c>
      <c r="AZ391" s="43">
        <v>78</v>
      </c>
      <c r="BA391" s="43">
        <v>395481</v>
      </c>
      <c r="BC391" s="42" t="s">
        <v>58</v>
      </c>
      <c r="BD391" s="43">
        <v>36</v>
      </c>
      <c r="BE391" s="42" t="s">
        <v>10</v>
      </c>
      <c r="BF391" s="43">
        <v>2</v>
      </c>
      <c r="BG391" s="43">
        <v>845042</v>
      </c>
    </row>
    <row r="392" spans="42:60">
      <c r="AP392" s="42" t="s">
        <v>51</v>
      </c>
      <c r="AQ392" s="43">
        <v>26</v>
      </c>
      <c r="AR392" s="42" t="s">
        <v>7</v>
      </c>
      <c r="AS392" s="43">
        <v>24</v>
      </c>
      <c r="AT392" s="43">
        <v>7314783</v>
      </c>
      <c r="AU392" s="43">
        <v>869648</v>
      </c>
      <c r="AV392" s="43">
        <v>6445135</v>
      </c>
      <c r="AW392" s="43">
        <v>66</v>
      </c>
      <c r="AX392" s="43">
        <v>1809257</v>
      </c>
      <c r="AY392" s="43">
        <v>1</v>
      </c>
      <c r="AZ392" s="43">
        <v>79</v>
      </c>
      <c r="BA392" s="43">
        <v>1429313</v>
      </c>
      <c r="BC392" s="42" t="s">
        <v>58</v>
      </c>
      <c r="BD392" s="43">
        <v>37</v>
      </c>
      <c r="BE392" s="42" t="s">
        <v>10</v>
      </c>
      <c r="BF392" s="43">
        <v>9</v>
      </c>
      <c r="BG392" s="43">
        <v>524191</v>
      </c>
    </row>
    <row r="393" spans="42:60">
      <c r="AP393" s="42" t="s">
        <v>51</v>
      </c>
      <c r="AQ393" s="43">
        <v>26</v>
      </c>
      <c r="AR393" s="42" t="s">
        <v>7</v>
      </c>
      <c r="AS393" s="43">
        <v>24</v>
      </c>
      <c r="AT393" s="43">
        <v>7314783</v>
      </c>
      <c r="AU393" s="43">
        <v>869648</v>
      </c>
      <c r="AV393" s="43">
        <v>6445135</v>
      </c>
      <c r="AW393" s="43">
        <v>67</v>
      </c>
      <c r="AX393" s="43">
        <v>1738061</v>
      </c>
      <c r="AY393" s="43">
        <v>1</v>
      </c>
      <c r="AZ393" s="43">
        <v>80</v>
      </c>
      <c r="BA393" s="43">
        <v>1390449</v>
      </c>
      <c r="BC393" s="42" t="s">
        <v>58</v>
      </c>
      <c r="BD393" s="43">
        <v>38</v>
      </c>
      <c r="BE393" s="42" t="s">
        <v>10</v>
      </c>
      <c r="BF393" s="43">
        <v>16</v>
      </c>
      <c r="BG393" s="43">
        <v>246481</v>
      </c>
    </row>
    <row r="394" spans="42:60">
      <c r="AP394" s="42" t="s">
        <v>51</v>
      </c>
      <c r="AQ394" s="43">
        <v>26</v>
      </c>
      <c r="AR394" s="42" t="s">
        <v>7</v>
      </c>
      <c r="AS394" s="43">
        <v>24</v>
      </c>
      <c r="AT394" s="43">
        <v>7314783</v>
      </c>
      <c r="AU394" s="43">
        <v>869648</v>
      </c>
      <c r="AV394" s="43">
        <v>6445135</v>
      </c>
      <c r="AW394" s="43">
        <v>68</v>
      </c>
      <c r="AX394" s="43">
        <v>1666335</v>
      </c>
      <c r="AY394" s="43">
        <v>1</v>
      </c>
      <c r="AZ394" s="43">
        <v>81</v>
      </c>
      <c r="BA394" s="43">
        <v>1349731</v>
      </c>
      <c r="BC394" s="42" t="s">
        <v>58</v>
      </c>
      <c r="BD394" s="43">
        <v>39</v>
      </c>
      <c r="BE394" s="42" t="s">
        <v>10</v>
      </c>
      <c r="BF394" s="43">
        <v>23</v>
      </c>
      <c r="BG394" s="43">
        <v>46038</v>
      </c>
    </row>
    <row r="395" spans="42:60">
      <c r="AP395" s="42" t="s">
        <v>51</v>
      </c>
      <c r="AQ395" s="43">
        <v>26</v>
      </c>
      <c r="AR395" s="42" t="s">
        <v>7</v>
      </c>
      <c r="AS395" s="43">
        <v>24</v>
      </c>
      <c r="AT395" s="43">
        <v>7314783</v>
      </c>
      <c r="AU395" s="43">
        <v>869648</v>
      </c>
      <c r="AV395" s="43">
        <v>6445135</v>
      </c>
      <c r="AW395" s="43">
        <v>69</v>
      </c>
      <c r="AX395" s="43">
        <v>724454</v>
      </c>
      <c r="AY395" s="43">
        <v>0.45400000000000001</v>
      </c>
      <c r="AZ395" s="43">
        <v>82</v>
      </c>
      <c r="BA395" s="43">
        <v>594052</v>
      </c>
      <c r="BC395" s="42" t="s">
        <v>59</v>
      </c>
      <c r="BD395" s="43">
        <v>10</v>
      </c>
      <c r="BE395" s="42" t="s">
        <v>4</v>
      </c>
      <c r="BF395" s="43">
        <v>4</v>
      </c>
      <c r="BG395" s="43">
        <v>23158882</v>
      </c>
      <c r="BH395" s="45"/>
    </row>
    <row r="396" spans="42:60">
      <c r="AP396" s="42" t="s">
        <v>51</v>
      </c>
      <c r="AQ396" s="43">
        <v>27</v>
      </c>
      <c r="AR396" s="42" t="s">
        <v>8</v>
      </c>
      <c r="AS396" s="43">
        <v>1</v>
      </c>
      <c r="AT396" s="43">
        <v>5721460</v>
      </c>
      <c r="AU396" s="43">
        <v>261883</v>
      </c>
      <c r="AV396" s="43">
        <v>5459577</v>
      </c>
      <c r="AW396" s="43">
        <v>66</v>
      </c>
      <c r="AX396" s="43">
        <v>722961</v>
      </c>
      <c r="AY396" s="43">
        <v>0.4</v>
      </c>
      <c r="AZ396" s="43">
        <v>78</v>
      </c>
      <c r="BA396" s="43">
        <v>563910</v>
      </c>
      <c r="BC396" s="42" t="s">
        <v>59</v>
      </c>
      <c r="BD396" s="43">
        <v>11</v>
      </c>
      <c r="BE396" s="42" t="s">
        <v>4</v>
      </c>
      <c r="BF396" s="43">
        <v>11</v>
      </c>
      <c r="BG396" s="43">
        <v>23398222</v>
      </c>
      <c r="BH396" s="45"/>
    </row>
    <row r="397" spans="42:60">
      <c r="AP397" s="42" t="s">
        <v>51</v>
      </c>
      <c r="AQ397" s="43">
        <v>27</v>
      </c>
      <c r="AR397" s="42" t="s">
        <v>8</v>
      </c>
      <c r="AS397" s="43">
        <v>1</v>
      </c>
      <c r="AT397" s="43">
        <v>5721460</v>
      </c>
      <c r="AU397" s="43">
        <v>261883</v>
      </c>
      <c r="AV397" s="43">
        <v>5459577</v>
      </c>
      <c r="AW397" s="43">
        <v>67</v>
      </c>
      <c r="AX397" s="43">
        <v>1738061</v>
      </c>
      <c r="AY397" s="43">
        <v>1</v>
      </c>
      <c r="AZ397" s="43">
        <v>79</v>
      </c>
      <c r="BA397" s="43">
        <v>1373068</v>
      </c>
      <c r="BC397" s="42" t="s">
        <v>59</v>
      </c>
      <c r="BD397" s="43">
        <v>12</v>
      </c>
      <c r="BE397" s="42" t="s">
        <v>4</v>
      </c>
      <c r="BF397" s="43">
        <v>18</v>
      </c>
      <c r="BG397" s="43">
        <v>23402789</v>
      </c>
      <c r="BH397" s="45"/>
    </row>
    <row r="398" spans="42:60">
      <c r="AP398" s="42" t="s">
        <v>51</v>
      </c>
      <c r="AQ398" s="43">
        <v>27</v>
      </c>
      <c r="AR398" s="42" t="s">
        <v>8</v>
      </c>
      <c r="AS398" s="43">
        <v>1</v>
      </c>
      <c r="AT398" s="43">
        <v>5721460</v>
      </c>
      <c r="AU398" s="43">
        <v>261883</v>
      </c>
      <c r="AV398" s="43">
        <v>5459577</v>
      </c>
      <c r="AW398" s="43">
        <v>68</v>
      </c>
      <c r="AX398" s="43">
        <v>1666335</v>
      </c>
      <c r="AY398" s="43">
        <v>1</v>
      </c>
      <c r="AZ398" s="43">
        <v>80</v>
      </c>
      <c r="BA398" s="43">
        <v>1333068</v>
      </c>
      <c r="BC398" s="42" t="s">
        <v>59</v>
      </c>
      <c r="BD398" s="43">
        <v>13</v>
      </c>
      <c r="BE398" s="42" t="s">
        <v>4</v>
      </c>
      <c r="BF398" s="43">
        <v>25</v>
      </c>
      <c r="BG398" s="43">
        <v>23181492</v>
      </c>
      <c r="BH398" s="45"/>
    </row>
    <row r="399" spans="42:60">
      <c r="AP399" s="42" t="s">
        <v>51</v>
      </c>
      <c r="AQ399" s="43">
        <v>27</v>
      </c>
      <c r="AR399" s="42" t="s">
        <v>8</v>
      </c>
      <c r="AS399" s="43">
        <v>1</v>
      </c>
      <c r="AT399" s="43">
        <v>5721460</v>
      </c>
      <c r="AU399" s="43">
        <v>261883</v>
      </c>
      <c r="AV399" s="43">
        <v>5459577</v>
      </c>
      <c r="AW399" s="43">
        <v>69</v>
      </c>
      <c r="AX399" s="43">
        <v>1332219</v>
      </c>
      <c r="AY399" s="43">
        <v>0.83599999999999997</v>
      </c>
      <c r="AZ399" s="43">
        <v>81</v>
      </c>
      <c r="BA399" s="43">
        <v>1079097</v>
      </c>
      <c r="BC399" s="42" t="s">
        <v>59</v>
      </c>
      <c r="BD399" s="43">
        <v>14</v>
      </c>
      <c r="BE399" s="42" t="s">
        <v>5</v>
      </c>
      <c r="BF399" s="43">
        <v>1</v>
      </c>
      <c r="BG399" s="43">
        <v>16039339</v>
      </c>
      <c r="BH399" s="45"/>
    </row>
    <row r="400" spans="42:60">
      <c r="AP400" s="42" t="s">
        <v>51</v>
      </c>
      <c r="AQ400" s="43">
        <v>28</v>
      </c>
      <c r="AR400" s="42" t="s">
        <v>8</v>
      </c>
      <c r="AS400" s="43">
        <v>8</v>
      </c>
      <c r="AT400" s="43">
        <v>4311933</v>
      </c>
      <c r="AU400" s="43">
        <v>0</v>
      </c>
      <c r="AV400" s="43">
        <v>4311933</v>
      </c>
      <c r="AW400" s="43">
        <v>67</v>
      </c>
      <c r="AX400" s="43">
        <v>1051495</v>
      </c>
      <c r="AY400" s="43">
        <v>0.60499999999999998</v>
      </c>
      <c r="AZ400" s="43">
        <v>77</v>
      </c>
      <c r="BA400" s="43">
        <v>809651</v>
      </c>
      <c r="BC400" s="42" t="s">
        <v>59</v>
      </c>
      <c r="BD400" s="43">
        <v>15</v>
      </c>
      <c r="BE400" s="42" t="s">
        <v>5</v>
      </c>
      <c r="BF400" s="43">
        <v>8</v>
      </c>
      <c r="BG400" s="43">
        <v>16102528</v>
      </c>
      <c r="BH400" s="45"/>
    </row>
    <row r="401" spans="42:60">
      <c r="AP401" s="42" t="s">
        <v>51</v>
      </c>
      <c r="AQ401" s="43">
        <v>28</v>
      </c>
      <c r="AR401" s="42" t="s">
        <v>8</v>
      </c>
      <c r="AS401" s="43">
        <v>8</v>
      </c>
      <c r="AT401" s="43">
        <v>4311933</v>
      </c>
      <c r="AU401" s="43">
        <v>0</v>
      </c>
      <c r="AV401" s="43">
        <v>4311933</v>
      </c>
      <c r="AW401" s="43">
        <v>68</v>
      </c>
      <c r="AX401" s="43">
        <v>1666335</v>
      </c>
      <c r="AY401" s="43">
        <v>1</v>
      </c>
      <c r="AZ401" s="43">
        <v>78</v>
      </c>
      <c r="BA401" s="43">
        <v>1299741</v>
      </c>
      <c r="BC401" s="42" t="s">
        <v>59</v>
      </c>
      <c r="BD401" s="43">
        <v>16</v>
      </c>
      <c r="BE401" s="42" t="s">
        <v>5</v>
      </c>
      <c r="BF401" s="43">
        <v>15</v>
      </c>
      <c r="BG401" s="43">
        <v>15936111</v>
      </c>
      <c r="BH401" s="45"/>
    </row>
    <row r="402" spans="42:60">
      <c r="AP402" s="42" t="s">
        <v>51</v>
      </c>
      <c r="AQ402" s="43">
        <v>28</v>
      </c>
      <c r="AR402" s="42" t="s">
        <v>8</v>
      </c>
      <c r="AS402" s="43">
        <v>8</v>
      </c>
      <c r="AT402" s="43">
        <v>4311933</v>
      </c>
      <c r="AU402" s="43">
        <v>0</v>
      </c>
      <c r="AV402" s="43">
        <v>4311933</v>
      </c>
      <c r="AW402" s="43">
        <v>69</v>
      </c>
      <c r="AX402" s="43">
        <v>1594102</v>
      </c>
      <c r="AY402" s="43">
        <v>1</v>
      </c>
      <c r="AZ402" s="43">
        <v>79</v>
      </c>
      <c r="BA402" s="43">
        <v>1259341</v>
      </c>
      <c r="BC402" s="42" t="s">
        <v>59</v>
      </c>
      <c r="BD402" s="43">
        <v>17</v>
      </c>
      <c r="BE402" s="42" t="s">
        <v>5</v>
      </c>
      <c r="BF402" s="43">
        <v>22</v>
      </c>
      <c r="BG402" s="43">
        <v>15580640</v>
      </c>
      <c r="BH402" s="45"/>
    </row>
    <row r="403" spans="42:60">
      <c r="AP403" s="42" t="s">
        <v>51</v>
      </c>
      <c r="AQ403" s="43">
        <v>29</v>
      </c>
      <c r="AR403" s="42" t="s">
        <v>8</v>
      </c>
      <c r="AS403" s="43">
        <v>15</v>
      </c>
      <c r="AT403" s="43">
        <v>3106909</v>
      </c>
      <c r="AU403" s="43">
        <v>0</v>
      </c>
      <c r="AV403" s="43">
        <v>3106909</v>
      </c>
      <c r="AW403" s="43">
        <v>68</v>
      </c>
      <c r="AX403" s="43">
        <v>1512807</v>
      </c>
      <c r="AY403" s="43">
        <v>0.90800000000000003</v>
      </c>
      <c r="AZ403" s="43">
        <v>76</v>
      </c>
      <c r="BA403" s="43">
        <v>1149733</v>
      </c>
      <c r="BC403" s="42" t="s">
        <v>59</v>
      </c>
      <c r="BD403" s="43">
        <v>18</v>
      </c>
      <c r="BE403" s="42" t="s">
        <v>5</v>
      </c>
      <c r="BF403" s="43">
        <v>29</v>
      </c>
      <c r="BG403" s="43">
        <v>15010633</v>
      </c>
      <c r="BH403" s="45"/>
    </row>
    <row r="404" spans="42:60">
      <c r="AP404" s="42" t="s">
        <v>51</v>
      </c>
      <c r="AQ404" s="43">
        <v>29</v>
      </c>
      <c r="AR404" s="42" t="s">
        <v>8</v>
      </c>
      <c r="AS404" s="43">
        <v>15</v>
      </c>
      <c r="AT404" s="43">
        <v>3106909</v>
      </c>
      <c r="AU404" s="43">
        <v>0</v>
      </c>
      <c r="AV404" s="43">
        <v>3106909</v>
      </c>
      <c r="AW404" s="43">
        <v>69</v>
      </c>
      <c r="AX404" s="43">
        <v>1594102</v>
      </c>
      <c r="AY404" s="43">
        <v>1</v>
      </c>
      <c r="AZ404" s="43">
        <v>76</v>
      </c>
      <c r="BA404" s="43">
        <v>1211518</v>
      </c>
      <c r="BC404" s="42" t="s">
        <v>59</v>
      </c>
      <c r="BD404" s="43">
        <v>19</v>
      </c>
      <c r="BE404" s="42" t="s">
        <v>6</v>
      </c>
      <c r="BF404" s="43">
        <v>6</v>
      </c>
      <c r="BG404" s="43">
        <v>14299853</v>
      </c>
      <c r="BH404" s="45"/>
    </row>
    <row r="405" spans="42:60">
      <c r="AP405" s="42" t="s">
        <v>51</v>
      </c>
      <c r="AQ405" s="43">
        <v>30</v>
      </c>
      <c r="AR405" s="42" t="s">
        <v>8</v>
      </c>
      <c r="AS405" s="43">
        <v>23</v>
      </c>
      <c r="AT405" s="43">
        <v>2127095</v>
      </c>
      <c r="AU405" s="43">
        <v>0</v>
      </c>
      <c r="AV405" s="43">
        <v>2127095</v>
      </c>
      <c r="AW405" s="43">
        <v>68</v>
      </c>
      <c r="AX405" s="43">
        <v>532993</v>
      </c>
      <c r="AY405" s="43">
        <v>0.32</v>
      </c>
      <c r="AZ405" s="43">
        <v>73</v>
      </c>
      <c r="BA405" s="43">
        <v>389085</v>
      </c>
      <c r="BC405" s="42" t="s">
        <v>59</v>
      </c>
      <c r="BD405" s="43">
        <v>20</v>
      </c>
      <c r="BE405" s="42" t="s">
        <v>6</v>
      </c>
      <c r="BF405" s="43">
        <v>13</v>
      </c>
      <c r="BG405" s="43">
        <v>13389125</v>
      </c>
      <c r="BH405" s="45"/>
    </row>
    <row r="406" spans="42:60">
      <c r="AP406" s="42" t="s">
        <v>51</v>
      </c>
      <c r="AQ406" s="43">
        <v>30</v>
      </c>
      <c r="AR406" s="42" t="s">
        <v>8</v>
      </c>
      <c r="AS406" s="43">
        <v>23</v>
      </c>
      <c r="AT406" s="43">
        <v>2127095</v>
      </c>
      <c r="AU406" s="43">
        <v>0</v>
      </c>
      <c r="AV406" s="43">
        <v>2127095</v>
      </c>
      <c r="AW406" s="43">
        <v>69</v>
      </c>
      <c r="AX406" s="43">
        <v>1594102</v>
      </c>
      <c r="AY406" s="43">
        <v>1</v>
      </c>
      <c r="AZ406" s="43">
        <v>73</v>
      </c>
      <c r="BA406" s="43">
        <v>1163694</v>
      </c>
      <c r="BC406" s="42" t="s">
        <v>59</v>
      </c>
      <c r="BD406" s="43">
        <v>21</v>
      </c>
      <c r="BE406" s="42" t="s">
        <v>6</v>
      </c>
      <c r="BF406" s="43">
        <v>20</v>
      </c>
      <c r="BG406" s="43">
        <v>12367267</v>
      </c>
      <c r="BH406" s="45"/>
    </row>
    <row r="407" spans="42:60">
      <c r="AP407" s="42" t="s">
        <v>51</v>
      </c>
      <c r="AQ407" s="43">
        <v>31</v>
      </c>
      <c r="AR407" s="42" t="s">
        <v>8</v>
      </c>
      <c r="AS407" s="43">
        <v>29</v>
      </c>
      <c r="AT407" s="43">
        <v>1393196</v>
      </c>
      <c r="AU407" s="43">
        <v>0</v>
      </c>
      <c r="AV407" s="43">
        <v>1393196</v>
      </c>
      <c r="AW407" s="43">
        <v>69</v>
      </c>
      <c r="AX407" s="43">
        <v>1393196</v>
      </c>
      <c r="AY407" s="43">
        <v>0.874</v>
      </c>
      <c r="AZ407" s="43">
        <v>70</v>
      </c>
      <c r="BA407" s="43">
        <v>975237</v>
      </c>
      <c r="BC407" s="42" t="s">
        <v>59</v>
      </c>
      <c r="BD407" s="43">
        <v>22</v>
      </c>
      <c r="BE407" s="42" t="s">
        <v>6</v>
      </c>
      <c r="BF407" s="43">
        <v>27</v>
      </c>
      <c r="BG407" s="43">
        <v>11184771</v>
      </c>
      <c r="BH407" s="45"/>
    </row>
    <row r="408" spans="42:60">
      <c r="AP408" s="42" t="s">
        <v>51</v>
      </c>
      <c r="AQ408" s="43">
        <v>32</v>
      </c>
      <c r="AR408" s="42" t="s">
        <v>9</v>
      </c>
      <c r="AS408" s="43">
        <v>5</v>
      </c>
      <c r="AT408" s="43">
        <v>925919</v>
      </c>
      <c r="AU408" s="43">
        <v>0</v>
      </c>
      <c r="AV408" s="43">
        <v>925919</v>
      </c>
      <c r="AW408" s="43">
        <v>69</v>
      </c>
      <c r="AX408" s="43">
        <v>925919</v>
      </c>
      <c r="AY408" s="43">
        <v>0.58099999999999996</v>
      </c>
      <c r="AZ408" s="43">
        <v>66</v>
      </c>
      <c r="BA408" s="43">
        <v>611107</v>
      </c>
      <c r="BC408" s="42" t="s">
        <v>59</v>
      </c>
      <c r="BD408" s="43">
        <v>23</v>
      </c>
      <c r="BE408" s="42" t="s">
        <v>7</v>
      </c>
      <c r="BF408" s="43">
        <v>3</v>
      </c>
      <c r="BG408" s="43">
        <v>9920770</v>
      </c>
      <c r="BH408" s="45"/>
    </row>
    <row r="409" spans="42:60">
      <c r="AP409" s="42" t="s">
        <v>51</v>
      </c>
      <c r="AQ409" s="43">
        <v>33</v>
      </c>
      <c r="AR409" s="42" t="s">
        <v>9</v>
      </c>
      <c r="AS409" s="43">
        <v>12</v>
      </c>
      <c r="AT409" s="43">
        <v>745970</v>
      </c>
      <c r="AU409" s="43">
        <v>0</v>
      </c>
      <c r="AV409" s="43">
        <v>745970</v>
      </c>
      <c r="AW409" s="43">
        <v>69</v>
      </c>
      <c r="AX409" s="43">
        <v>745970</v>
      </c>
      <c r="AY409" s="43">
        <v>0.46800000000000003</v>
      </c>
      <c r="AZ409" s="43">
        <v>61</v>
      </c>
      <c r="BA409" s="43">
        <v>455042</v>
      </c>
      <c r="BC409" s="42" t="s">
        <v>59</v>
      </c>
      <c r="BD409" s="43">
        <v>24</v>
      </c>
      <c r="BE409" s="42" t="s">
        <v>7</v>
      </c>
      <c r="BF409" s="43">
        <v>10</v>
      </c>
      <c r="BG409" s="43">
        <v>8578784</v>
      </c>
      <c r="BH409" s="45"/>
    </row>
    <row r="410" spans="42:60">
      <c r="AP410" s="42" t="s">
        <v>51</v>
      </c>
      <c r="AQ410" s="43">
        <v>34</v>
      </c>
      <c r="AR410" s="42" t="s">
        <v>9</v>
      </c>
      <c r="AS410" s="43">
        <v>19</v>
      </c>
      <c r="AT410" s="43">
        <v>874057</v>
      </c>
      <c r="AU410" s="43">
        <v>0</v>
      </c>
      <c r="AV410" s="43">
        <v>874057</v>
      </c>
      <c r="AW410" s="43">
        <v>69</v>
      </c>
      <c r="AX410" s="43">
        <v>874057</v>
      </c>
      <c r="AY410" s="43">
        <v>0.54800000000000004</v>
      </c>
      <c r="AZ410" s="43">
        <v>56</v>
      </c>
      <c r="BA410" s="43">
        <v>489472</v>
      </c>
      <c r="BC410" s="42" t="s">
        <v>59</v>
      </c>
      <c r="BD410" s="43">
        <v>25</v>
      </c>
      <c r="BE410" s="42" t="s">
        <v>7</v>
      </c>
      <c r="BF410" s="43">
        <v>17</v>
      </c>
      <c r="BG410" s="43">
        <v>7214665</v>
      </c>
      <c r="BH410" s="45"/>
    </row>
    <row r="411" spans="42:60">
      <c r="AP411" s="42" t="s">
        <v>51</v>
      </c>
      <c r="AQ411" s="43">
        <v>35</v>
      </c>
      <c r="AR411" s="42" t="s">
        <v>9</v>
      </c>
      <c r="AS411" s="43">
        <v>26</v>
      </c>
      <c r="AT411" s="43">
        <v>1330885</v>
      </c>
      <c r="AU411" s="43">
        <v>185322</v>
      </c>
      <c r="AV411" s="43">
        <v>1145563</v>
      </c>
      <c r="AW411" s="43">
        <v>69</v>
      </c>
      <c r="AX411" s="43">
        <v>1145563</v>
      </c>
      <c r="AY411" s="43">
        <v>0.71899999999999997</v>
      </c>
      <c r="AZ411" s="43">
        <v>51</v>
      </c>
      <c r="BA411" s="43">
        <v>584237</v>
      </c>
      <c r="BC411" s="42" t="s">
        <v>59</v>
      </c>
      <c r="BD411" s="43">
        <v>26</v>
      </c>
      <c r="BE411" s="42" t="s">
        <v>7</v>
      </c>
      <c r="BF411" s="43">
        <v>24</v>
      </c>
      <c r="BG411" s="43">
        <v>5862227</v>
      </c>
      <c r="BH411" s="45"/>
    </row>
    <row r="412" spans="42:60">
      <c r="AP412" s="42" t="s">
        <v>51</v>
      </c>
      <c r="AQ412" s="43">
        <v>36</v>
      </c>
      <c r="AR412" s="42" t="s">
        <v>10</v>
      </c>
      <c r="AS412" s="43">
        <v>2</v>
      </c>
      <c r="AT412" s="43">
        <v>2137160</v>
      </c>
      <c r="AU412" s="43">
        <v>1282585</v>
      </c>
      <c r="AV412" s="43">
        <v>854575</v>
      </c>
      <c r="AW412" s="43">
        <v>68</v>
      </c>
      <c r="AX412" s="43">
        <v>543058</v>
      </c>
      <c r="AY412" s="43">
        <v>0.32600000000000001</v>
      </c>
      <c r="AZ412" s="43">
        <v>47</v>
      </c>
      <c r="BA412" s="43">
        <v>255237</v>
      </c>
      <c r="BC412" s="42" t="s">
        <v>59</v>
      </c>
      <c r="BD412" s="43">
        <v>27</v>
      </c>
      <c r="BE412" s="42" t="s">
        <v>8</v>
      </c>
      <c r="BF412" s="43">
        <v>1</v>
      </c>
      <c r="BG412" s="43">
        <v>4567309</v>
      </c>
      <c r="BH412" s="45"/>
    </row>
    <row r="413" spans="42:60">
      <c r="AP413" s="42" t="s">
        <v>51</v>
      </c>
      <c r="AQ413" s="43">
        <v>36</v>
      </c>
      <c r="AR413" s="42" t="s">
        <v>10</v>
      </c>
      <c r="AS413" s="43">
        <v>2</v>
      </c>
      <c r="AT413" s="43">
        <v>2137160</v>
      </c>
      <c r="AU413" s="43">
        <v>1282585</v>
      </c>
      <c r="AV413" s="43">
        <v>854575</v>
      </c>
      <c r="AW413" s="43">
        <v>69</v>
      </c>
      <c r="AX413" s="43">
        <v>311517</v>
      </c>
      <c r="AY413" s="43">
        <v>0.19500000000000001</v>
      </c>
      <c r="AZ413" s="43">
        <v>46</v>
      </c>
      <c r="BA413" s="43">
        <v>143298</v>
      </c>
      <c r="BC413" s="42" t="s">
        <v>59</v>
      </c>
      <c r="BD413" s="43">
        <v>28</v>
      </c>
      <c r="BE413" s="42" t="s">
        <v>8</v>
      </c>
      <c r="BF413" s="43">
        <v>8</v>
      </c>
      <c r="BG413" s="43">
        <v>3382980</v>
      </c>
      <c r="BH413" s="45"/>
    </row>
    <row r="414" spans="42:60">
      <c r="AP414" s="42" t="s">
        <v>51</v>
      </c>
      <c r="AQ414" s="43">
        <v>37</v>
      </c>
      <c r="AR414" s="42" t="s">
        <v>10</v>
      </c>
      <c r="AS414" s="43">
        <v>9</v>
      </c>
      <c r="AT414" s="43">
        <v>3313590</v>
      </c>
      <c r="AU414" s="43">
        <v>2738841</v>
      </c>
      <c r="AV414" s="43">
        <v>574749</v>
      </c>
      <c r="AW414" s="43">
        <v>67</v>
      </c>
      <c r="AX414" s="43">
        <v>53152</v>
      </c>
      <c r="AY414" s="43">
        <v>3.1E-2</v>
      </c>
      <c r="AZ414" s="43">
        <v>43</v>
      </c>
      <c r="BA414" s="43">
        <v>22855</v>
      </c>
      <c r="BC414" s="42" t="s">
        <v>59</v>
      </c>
      <c r="BD414" s="43">
        <v>29</v>
      </c>
      <c r="BE414" s="42" t="s">
        <v>8</v>
      </c>
      <c r="BF414" s="43">
        <v>15</v>
      </c>
      <c r="BG414" s="43">
        <v>2371394</v>
      </c>
      <c r="BH414" s="45"/>
    </row>
    <row r="415" spans="42:60">
      <c r="AP415" s="42" t="s">
        <v>51</v>
      </c>
      <c r="AQ415" s="43">
        <v>37</v>
      </c>
      <c r="AR415" s="42" t="s">
        <v>10</v>
      </c>
      <c r="AS415" s="43">
        <v>9</v>
      </c>
      <c r="AT415" s="43">
        <v>3313590</v>
      </c>
      <c r="AU415" s="43">
        <v>2738841</v>
      </c>
      <c r="AV415" s="43">
        <v>574749</v>
      </c>
      <c r="AW415" s="43">
        <v>68</v>
      </c>
      <c r="AX415" s="43">
        <v>521597</v>
      </c>
      <c r="AY415" s="43">
        <v>0.313</v>
      </c>
      <c r="AZ415" s="43">
        <v>42</v>
      </c>
      <c r="BA415" s="43">
        <v>219071</v>
      </c>
      <c r="BC415" s="42" t="s">
        <v>59</v>
      </c>
      <c r="BD415" s="43">
        <v>30</v>
      </c>
      <c r="BE415" s="42" t="s">
        <v>8</v>
      </c>
      <c r="BF415" s="43">
        <v>23</v>
      </c>
      <c r="BG415" s="43">
        <v>1562923</v>
      </c>
      <c r="BH415" s="45"/>
    </row>
    <row r="416" spans="42:60">
      <c r="AP416" s="42" t="s">
        <v>51</v>
      </c>
      <c r="AQ416" s="43">
        <v>38</v>
      </c>
      <c r="AR416" s="42" t="s">
        <v>10</v>
      </c>
      <c r="AS416" s="43">
        <v>16</v>
      </c>
      <c r="AT416" s="43">
        <v>4880880</v>
      </c>
      <c r="AU416" s="43">
        <v>4588000</v>
      </c>
      <c r="AV416" s="43">
        <v>292880</v>
      </c>
      <c r="AW416" s="43">
        <v>67</v>
      </c>
      <c r="AX416" s="43">
        <v>292880</v>
      </c>
      <c r="AY416" s="43">
        <v>0.16900000000000001</v>
      </c>
      <c r="AZ416" s="43">
        <v>38</v>
      </c>
      <c r="BA416" s="43">
        <v>111294</v>
      </c>
      <c r="BC416" s="42" t="s">
        <v>59</v>
      </c>
      <c r="BD416" s="43">
        <v>31</v>
      </c>
      <c r="BE416" s="42" t="s">
        <v>8</v>
      </c>
      <c r="BF416" s="43">
        <v>29</v>
      </c>
      <c r="BG416" s="43">
        <v>975237</v>
      </c>
      <c r="BH416" s="45"/>
    </row>
    <row r="417" spans="42:60">
      <c r="AP417" s="42" t="s">
        <v>51</v>
      </c>
      <c r="AQ417" s="43">
        <v>39</v>
      </c>
      <c r="AR417" s="42" t="s">
        <v>10</v>
      </c>
      <c r="AS417" s="43">
        <v>23</v>
      </c>
      <c r="AT417" s="43">
        <v>6859738</v>
      </c>
      <c r="AU417" s="43">
        <v>6799738</v>
      </c>
      <c r="AV417" s="43">
        <v>60000</v>
      </c>
      <c r="AW417" s="43">
        <v>65</v>
      </c>
      <c r="AX417" s="43">
        <v>51982</v>
      </c>
      <c r="AY417" s="43">
        <v>4.1000000000000002E-2</v>
      </c>
      <c r="AZ417" s="43">
        <v>35</v>
      </c>
      <c r="BA417" s="43">
        <v>18194</v>
      </c>
      <c r="BC417" s="42" t="s">
        <v>59</v>
      </c>
      <c r="BD417" s="43">
        <v>32</v>
      </c>
      <c r="BE417" s="42" t="s">
        <v>9</v>
      </c>
      <c r="BF417" s="43">
        <v>5</v>
      </c>
      <c r="BG417" s="43">
        <v>611107</v>
      </c>
      <c r="BH417" s="45"/>
    </row>
    <row r="418" spans="42:60">
      <c r="AP418" s="42" t="s">
        <v>51</v>
      </c>
      <c r="AQ418" s="43">
        <v>39</v>
      </c>
      <c r="AR418" s="42" t="s">
        <v>10</v>
      </c>
      <c r="AS418" s="43">
        <v>23</v>
      </c>
      <c r="AT418" s="43">
        <v>6859738</v>
      </c>
      <c r="AU418" s="43">
        <v>6799738</v>
      </c>
      <c r="AV418" s="43">
        <v>60000</v>
      </c>
      <c r="AW418" s="43">
        <v>66</v>
      </c>
      <c r="AX418" s="43">
        <v>8018</v>
      </c>
      <c r="AY418" s="43">
        <v>4.0000000000000001E-3</v>
      </c>
      <c r="AZ418" s="43">
        <v>34</v>
      </c>
      <c r="BA418" s="43">
        <v>2726</v>
      </c>
      <c r="BC418" s="42" t="s">
        <v>59</v>
      </c>
      <c r="BD418" s="43">
        <v>33</v>
      </c>
      <c r="BE418" s="42" t="s">
        <v>9</v>
      </c>
      <c r="BF418" s="43">
        <v>12</v>
      </c>
      <c r="BG418" s="43">
        <v>455042</v>
      </c>
      <c r="BH418" s="45"/>
    </row>
    <row r="419" spans="42:60">
      <c r="AP419" s="42" t="s">
        <v>52</v>
      </c>
      <c r="AQ419" s="43">
        <v>10</v>
      </c>
      <c r="AR419" s="42" t="s">
        <v>4</v>
      </c>
      <c r="AS419" s="43">
        <v>4</v>
      </c>
      <c r="AT419" s="43">
        <v>40907825</v>
      </c>
      <c r="AU419" s="43">
        <v>38156401</v>
      </c>
      <c r="AV419" s="43">
        <v>2751424</v>
      </c>
      <c r="AW419" s="43">
        <v>45</v>
      </c>
      <c r="AX419" s="43">
        <v>676553</v>
      </c>
      <c r="AY419" s="43">
        <v>0.32300000000000001</v>
      </c>
      <c r="AZ419" s="43">
        <v>60</v>
      </c>
      <c r="BA419" s="43">
        <v>405932</v>
      </c>
      <c r="BC419" s="42" t="s">
        <v>59</v>
      </c>
      <c r="BD419" s="43">
        <v>34</v>
      </c>
      <c r="BE419" s="42" t="s">
        <v>9</v>
      </c>
      <c r="BF419" s="43">
        <v>19</v>
      </c>
      <c r="BG419" s="43">
        <v>489472</v>
      </c>
      <c r="BH419" s="45"/>
    </row>
    <row r="420" spans="42:60">
      <c r="AP420" s="42" t="s">
        <v>52</v>
      </c>
      <c r="AQ420" s="43">
        <v>10</v>
      </c>
      <c r="AR420" s="42" t="s">
        <v>4</v>
      </c>
      <c r="AS420" s="43">
        <v>4</v>
      </c>
      <c r="AT420" s="43">
        <v>40907825</v>
      </c>
      <c r="AU420" s="43">
        <v>38156401</v>
      </c>
      <c r="AV420" s="43">
        <v>2751424</v>
      </c>
      <c r="AW420" s="43">
        <v>46</v>
      </c>
      <c r="AX420" s="43">
        <v>2059999</v>
      </c>
      <c r="AY420" s="43">
        <v>1</v>
      </c>
      <c r="AZ420" s="43">
        <v>60</v>
      </c>
      <c r="BA420" s="43">
        <v>1235999</v>
      </c>
      <c r="BC420" s="42" t="s">
        <v>59</v>
      </c>
      <c r="BD420" s="43">
        <v>35</v>
      </c>
      <c r="BE420" s="42" t="s">
        <v>9</v>
      </c>
      <c r="BF420" s="43">
        <v>26</v>
      </c>
      <c r="BG420" s="43">
        <v>678752</v>
      </c>
      <c r="BH420" s="45"/>
    </row>
    <row r="421" spans="42:60">
      <c r="AP421" s="42" t="s">
        <v>52</v>
      </c>
      <c r="AQ421" s="43">
        <v>10</v>
      </c>
      <c r="AR421" s="42" t="s">
        <v>4</v>
      </c>
      <c r="AS421" s="43">
        <v>4</v>
      </c>
      <c r="AT421" s="43">
        <v>40907825</v>
      </c>
      <c r="AU421" s="43">
        <v>38156401</v>
      </c>
      <c r="AV421" s="43">
        <v>2751424</v>
      </c>
      <c r="AW421" s="43">
        <v>47</v>
      </c>
      <c r="AX421" s="43">
        <v>14872</v>
      </c>
      <c r="AY421" s="43">
        <v>7.0000000000000001E-3</v>
      </c>
      <c r="AZ421" s="43">
        <v>60</v>
      </c>
      <c r="BA421" s="43">
        <v>8923</v>
      </c>
      <c r="BC421" s="42" t="s">
        <v>59</v>
      </c>
      <c r="BD421" s="43">
        <v>36</v>
      </c>
      <c r="BE421" s="42" t="s">
        <v>10</v>
      </c>
      <c r="BF421" s="43">
        <v>2</v>
      </c>
      <c r="BG421" s="43">
        <v>973553</v>
      </c>
      <c r="BH421" s="45"/>
    </row>
    <row r="422" spans="42:60">
      <c r="AP422" s="42" t="s">
        <v>52</v>
      </c>
      <c r="AQ422" s="43">
        <v>11</v>
      </c>
      <c r="AR422" s="42" t="s">
        <v>4</v>
      </c>
      <c r="AS422" s="43">
        <v>11</v>
      </c>
      <c r="AT422" s="43">
        <v>39189832</v>
      </c>
      <c r="AU422" s="43">
        <v>36450725</v>
      </c>
      <c r="AV422" s="43">
        <v>2739107</v>
      </c>
      <c r="AW422" s="43">
        <v>46</v>
      </c>
      <c r="AX422" s="43">
        <v>1018559</v>
      </c>
      <c r="AY422" s="43">
        <v>0.49399999999999999</v>
      </c>
      <c r="AZ422" s="43">
        <v>62</v>
      </c>
      <c r="BA422" s="43">
        <v>631507</v>
      </c>
      <c r="BC422" s="42" t="s">
        <v>59</v>
      </c>
      <c r="BD422" s="43">
        <v>37</v>
      </c>
      <c r="BE422" s="42" t="s">
        <v>10</v>
      </c>
      <c r="BF422" s="43">
        <v>9</v>
      </c>
      <c r="BG422" s="43">
        <v>1362052</v>
      </c>
      <c r="BH422" s="45"/>
    </row>
    <row r="423" spans="42:60">
      <c r="AP423" s="42" t="s">
        <v>52</v>
      </c>
      <c r="AQ423" s="43">
        <v>11</v>
      </c>
      <c r="AR423" s="42" t="s">
        <v>4</v>
      </c>
      <c r="AS423" s="43">
        <v>11</v>
      </c>
      <c r="AT423" s="43">
        <v>39189832</v>
      </c>
      <c r="AU423" s="43">
        <v>36450725</v>
      </c>
      <c r="AV423" s="43">
        <v>2739107</v>
      </c>
      <c r="AW423" s="43">
        <v>47</v>
      </c>
      <c r="AX423" s="43">
        <v>1720548</v>
      </c>
      <c r="AY423" s="43">
        <v>0.85099999999999998</v>
      </c>
      <c r="AZ423" s="43">
        <v>62</v>
      </c>
      <c r="BA423" s="43">
        <v>1066740</v>
      </c>
      <c r="BC423" s="42" t="s">
        <v>59</v>
      </c>
      <c r="BD423" s="43">
        <v>38</v>
      </c>
      <c r="BE423" s="42" t="s">
        <v>10</v>
      </c>
      <c r="BF423" s="43">
        <v>16</v>
      </c>
      <c r="BG423" s="43">
        <v>1776516</v>
      </c>
      <c r="BH423" s="45"/>
    </row>
    <row r="424" spans="42:60">
      <c r="AP424" s="42" t="s">
        <v>52</v>
      </c>
      <c r="AQ424" s="43">
        <v>12</v>
      </c>
      <c r="AR424" s="42" t="s">
        <v>4</v>
      </c>
      <c r="AS424" s="43">
        <v>18</v>
      </c>
      <c r="AT424" s="43">
        <v>37324334</v>
      </c>
      <c r="AU424" s="43">
        <v>34513148</v>
      </c>
      <c r="AV424" s="43">
        <v>2811186</v>
      </c>
      <c r="AW424" s="43">
        <v>47</v>
      </c>
      <c r="AX424" s="43">
        <v>1175517</v>
      </c>
      <c r="AY424" s="43">
        <v>0.58099999999999996</v>
      </c>
      <c r="AZ424" s="43">
        <v>64</v>
      </c>
      <c r="BA424" s="43">
        <v>752331</v>
      </c>
      <c r="BC424" s="42" t="s">
        <v>59</v>
      </c>
      <c r="BD424" s="43">
        <v>39</v>
      </c>
      <c r="BE424" s="42" t="s">
        <v>10</v>
      </c>
      <c r="BF424" s="43">
        <v>23</v>
      </c>
      <c r="BG424" s="43">
        <v>2207781</v>
      </c>
      <c r="BH424" s="45"/>
    </row>
    <row r="425" spans="42:60">
      <c r="AP425" s="42" t="s">
        <v>52</v>
      </c>
      <c r="AQ425" s="43">
        <v>12</v>
      </c>
      <c r="AR425" s="42" t="s">
        <v>4</v>
      </c>
      <c r="AS425" s="43">
        <v>18</v>
      </c>
      <c r="AT425" s="43">
        <v>37324334</v>
      </c>
      <c r="AU425" s="43">
        <v>34513148</v>
      </c>
      <c r="AV425" s="43">
        <v>2811186</v>
      </c>
      <c r="AW425" s="43">
        <v>48</v>
      </c>
      <c r="AX425" s="43">
        <v>1635669</v>
      </c>
      <c r="AY425" s="43">
        <v>0.82399999999999995</v>
      </c>
      <c r="AZ425" s="43">
        <v>64</v>
      </c>
      <c r="BA425" s="43">
        <v>1046828</v>
      </c>
    </row>
    <row r="426" spans="42:60">
      <c r="AP426" s="42" t="s">
        <v>52</v>
      </c>
      <c r="AQ426" s="43">
        <v>13</v>
      </c>
      <c r="AR426" s="42" t="s">
        <v>4</v>
      </c>
      <c r="AS426" s="43">
        <v>25</v>
      </c>
      <c r="AT426" s="43">
        <v>35332035</v>
      </c>
      <c r="AU426" s="43">
        <v>32356071</v>
      </c>
      <c r="AV426" s="43">
        <v>2975964</v>
      </c>
      <c r="AW426" s="43">
        <v>48</v>
      </c>
      <c r="AX426" s="43">
        <v>1167515</v>
      </c>
      <c r="AY426" s="43">
        <v>0.58799999999999997</v>
      </c>
      <c r="AZ426" s="43">
        <v>66</v>
      </c>
      <c r="BA426" s="43">
        <v>770560</v>
      </c>
    </row>
    <row r="427" spans="42:60">
      <c r="AP427" s="42" t="s">
        <v>52</v>
      </c>
      <c r="AQ427" s="43">
        <v>13</v>
      </c>
      <c r="AR427" s="42" t="s">
        <v>4</v>
      </c>
      <c r="AS427" s="43">
        <v>25</v>
      </c>
      <c r="AT427" s="43">
        <v>35332035</v>
      </c>
      <c r="AU427" s="43">
        <v>32356071</v>
      </c>
      <c r="AV427" s="43">
        <v>2975964</v>
      </c>
      <c r="AW427" s="43">
        <v>49</v>
      </c>
      <c r="AX427" s="43">
        <v>1808449</v>
      </c>
      <c r="AY427" s="43">
        <v>0.93</v>
      </c>
      <c r="AZ427" s="43">
        <v>66</v>
      </c>
      <c r="BA427" s="43">
        <v>1193576</v>
      </c>
    </row>
    <row r="428" spans="42:60">
      <c r="AP428" s="42" t="s">
        <v>52</v>
      </c>
      <c r="AQ428" s="43">
        <v>14</v>
      </c>
      <c r="AR428" s="42" t="s">
        <v>5</v>
      </c>
      <c r="AS428" s="43">
        <v>1</v>
      </c>
      <c r="AT428" s="43">
        <v>33233643</v>
      </c>
      <c r="AU428" s="43">
        <v>29991894</v>
      </c>
      <c r="AV428" s="43">
        <v>3241749</v>
      </c>
      <c r="AW428" s="43">
        <v>49</v>
      </c>
      <c r="AX428" s="43">
        <v>1014656</v>
      </c>
      <c r="AY428" s="43">
        <v>0.52200000000000002</v>
      </c>
      <c r="AZ428" s="43">
        <v>54</v>
      </c>
      <c r="BA428" s="43">
        <v>547914</v>
      </c>
    </row>
    <row r="429" spans="42:60">
      <c r="AP429" s="42" t="s">
        <v>52</v>
      </c>
      <c r="AQ429" s="43">
        <v>14</v>
      </c>
      <c r="AR429" s="42" t="s">
        <v>5</v>
      </c>
      <c r="AS429" s="43">
        <v>1</v>
      </c>
      <c r="AT429" s="43">
        <v>33233643</v>
      </c>
      <c r="AU429" s="43">
        <v>29991894</v>
      </c>
      <c r="AV429" s="43">
        <v>3241749</v>
      </c>
      <c r="AW429" s="43">
        <v>50</v>
      </c>
      <c r="AX429" s="43">
        <v>1906177</v>
      </c>
      <c r="AY429" s="43">
        <v>1</v>
      </c>
      <c r="AZ429" s="43">
        <v>53</v>
      </c>
      <c r="BA429" s="43">
        <v>1010274</v>
      </c>
    </row>
    <row r="430" spans="42:60">
      <c r="AP430" s="42" t="s">
        <v>52</v>
      </c>
      <c r="AQ430" s="43">
        <v>14</v>
      </c>
      <c r="AR430" s="42" t="s">
        <v>5</v>
      </c>
      <c r="AS430" s="43">
        <v>1</v>
      </c>
      <c r="AT430" s="43">
        <v>33233643</v>
      </c>
      <c r="AU430" s="43">
        <v>29991894</v>
      </c>
      <c r="AV430" s="43">
        <v>3241749</v>
      </c>
      <c r="AW430" s="43">
        <v>51</v>
      </c>
      <c r="AX430" s="43">
        <v>320916</v>
      </c>
      <c r="AY430" s="43">
        <v>0.17199999999999999</v>
      </c>
      <c r="AZ430" s="43">
        <v>53</v>
      </c>
      <c r="BA430" s="43">
        <v>170085</v>
      </c>
    </row>
    <row r="431" spans="42:60">
      <c r="AP431" s="42" t="s">
        <v>52</v>
      </c>
      <c r="AQ431" s="43">
        <v>15</v>
      </c>
      <c r="AR431" s="42" t="s">
        <v>5</v>
      </c>
      <c r="AS431" s="43">
        <v>8</v>
      </c>
      <c r="AT431" s="43">
        <v>31049864</v>
      </c>
      <c r="AU431" s="43">
        <v>27433018</v>
      </c>
      <c r="AV431" s="43">
        <v>3616846</v>
      </c>
      <c r="AW431" s="43">
        <v>50</v>
      </c>
      <c r="AX431" s="43">
        <v>737054</v>
      </c>
      <c r="AY431" s="43">
        <v>0.38700000000000001</v>
      </c>
      <c r="AZ431" s="43">
        <v>56</v>
      </c>
      <c r="BA431" s="43">
        <v>412750</v>
      </c>
    </row>
    <row r="432" spans="42:60">
      <c r="AP432" s="42" t="s">
        <v>52</v>
      </c>
      <c r="AQ432" s="43">
        <v>15</v>
      </c>
      <c r="AR432" s="42" t="s">
        <v>5</v>
      </c>
      <c r="AS432" s="43">
        <v>8</v>
      </c>
      <c r="AT432" s="43">
        <v>31049864</v>
      </c>
      <c r="AU432" s="43">
        <v>27433018</v>
      </c>
      <c r="AV432" s="43">
        <v>3616846</v>
      </c>
      <c r="AW432" s="43">
        <v>51</v>
      </c>
      <c r="AX432" s="43">
        <v>1866240</v>
      </c>
      <c r="AY432" s="43">
        <v>1</v>
      </c>
      <c r="AZ432" s="43">
        <v>56</v>
      </c>
      <c r="BA432" s="43">
        <v>1045094</v>
      </c>
    </row>
    <row r="433" spans="42:53">
      <c r="AP433" s="42" t="s">
        <v>52</v>
      </c>
      <c r="AQ433" s="43">
        <v>15</v>
      </c>
      <c r="AR433" s="42" t="s">
        <v>5</v>
      </c>
      <c r="AS433" s="43">
        <v>8</v>
      </c>
      <c r="AT433" s="43">
        <v>31049864</v>
      </c>
      <c r="AU433" s="43">
        <v>27433018</v>
      </c>
      <c r="AV433" s="43">
        <v>3616846</v>
      </c>
      <c r="AW433" s="43">
        <v>52</v>
      </c>
      <c r="AX433" s="43">
        <v>1013551</v>
      </c>
      <c r="AY433" s="43">
        <v>0.55500000000000005</v>
      </c>
      <c r="AZ433" s="43">
        <v>56</v>
      </c>
      <c r="BA433" s="43">
        <v>567589</v>
      </c>
    </row>
    <row r="434" spans="42:53">
      <c r="AP434" s="42" t="s">
        <v>52</v>
      </c>
      <c r="AQ434" s="43">
        <v>16</v>
      </c>
      <c r="AR434" s="42" t="s">
        <v>5</v>
      </c>
      <c r="AS434" s="43">
        <v>15</v>
      </c>
      <c r="AT434" s="43">
        <v>28801404</v>
      </c>
      <c r="AU434" s="43">
        <v>24691842</v>
      </c>
      <c r="AV434" s="43">
        <v>4109562</v>
      </c>
      <c r="AW434" s="43">
        <v>51</v>
      </c>
      <c r="AX434" s="43">
        <v>354835</v>
      </c>
      <c r="AY434" s="43">
        <v>0.19</v>
      </c>
      <c r="AZ434" s="43">
        <v>59</v>
      </c>
      <c r="BA434" s="43">
        <v>209353</v>
      </c>
    </row>
    <row r="435" spans="42:53">
      <c r="AP435" s="42" t="s">
        <v>52</v>
      </c>
      <c r="AQ435" s="43">
        <v>16</v>
      </c>
      <c r="AR435" s="42" t="s">
        <v>5</v>
      </c>
      <c r="AS435" s="43">
        <v>15</v>
      </c>
      <c r="AT435" s="43">
        <v>28801404</v>
      </c>
      <c r="AU435" s="43">
        <v>24691842</v>
      </c>
      <c r="AV435" s="43">
        <v>4109562</v>
      </c>
      <c r="AW435" s="43">
        <v>52</v>
      </c>
      <c r="AX435" s="43">
        <v>1825735</v>
      </c>
      <c r="AY435" s="43">
        <v>1</v>
      </c>
      <c r="AZ435" s="43">
        <v>58</v>
      </c>
      <c r="BA435" s="43">
        <v>1058926</v>
      </c>
    </row>
    <row r="436" spans="42:53">
      <c r="AP436" s="42" t="s">
        <v>52</v>
      </c>
      <c r="AQ436" s="43">
        <v>16</v>
      </c>
      <c r="AR436" s="42" t="s">
        <v>5</v>
      </c>
      <c r="AS436" s="43">
        <v>15</v>
      </c>
      <c r="AT436" s="43">
        <v>28801404</v>
      </c>
      <c r="AU436" s="43">
        <v>24691842</v>
      </c>
      <c r="AV436" s="43">
        <v>4109562</v>
      </c>
      <c r="AW436" s="43">
        <v>53</v>
      </c>
      <c r="AX436" s="43">
        <v>1784673</v>
      </c>
      <c r="AY436" s="43">
        <v>1</v>
      </c>
      <c r="AZ436" s="43">
        <v>58</v>
      </c>
      <c r="BA436" s="43">
        <v>1035110</v>
      </c>
    </row>
    <row r="437" spans="42:53">
      <c r="AP437" s="42" t="s">
        <v>52</v>
      </c>
      <c r="AQ437" s="43">
        <v>16</v>
      </c>
      <c r="AR437" s="42" t="s">
        <v>5</v>
      </c>
      <c r="AS437" s="43">
        <v>15</v>
      </c>
      <c r="AT437" s="43">
        <v>28801404</v>
      </c>
      <c r="AU437" s="43">
        <v>24691842</v>
      </c>
      <c r="AV437" s="43">
        <v>4109562</v>
      </c>
      <c r="AW437" s="43">
        <v>54</v>
      </c>
      <c r="AX437" s="43">
        <v>144319</v>
      </c>
      <c r="AY437" s="43">
        <v>8.3000000000000004E-2</v>
      </c>
      <c r="AZ437" s="43">
        <v>58</v>
      </c>
      <c r="BA437" s="43">
        <v>83705</v>
      </c>
    </row>
    <row r="438" spans="42:53">
      <c r="AP438" s="42" t="s">
        <v>52</v>
      </c>
      <c r="AQ438" s="43">
        <v>17</v>
      </c>
      <c r="AR438" s="42" t="s">
        <v>5</v>
      </c>
      <c r="AS438" s="43">
        <v>22</v>
      </c>
      <c r="AT438" s="43">
        <v>26508970</v>
      </c>
      <c r="AU438" s="43">
        <v>21780769</v>
      </c>
      <c r="AV438" s="43">
        <v>4728201</v>
      </c>
      <c r="AW438" s="43">
        <v>53</v>
      </c>
      <c r="AX438" s="43">
        <v>1672809</v>
      </c>
      <c r="AY438" s="43">
        <v>0.93700000000000006</v>
      </c>
      <c r="AZ438" s="43">
        <v>61</v>
      </c>
      <c r="BA438" s="43">
        <v>1020413</v>
      </c>
    </row>
    <row r="439" spans="42:53">
      <c r="AP439" s="42" t="s">
        <v>52</v>
      </c>
      <c r="AQ439" s="43">
        <v>17</v>
      </c>
      <c r="AR439" s="42" t="s">
        <v>5</v>
      </c>
      <c r="AS439" s="43">
        <v>22</v>
      </c>
      <c r="AT439" s="43">
        <v>26508970</v>
      </c>
      <c r="AU439" s="43">
        <v>21780769</v>
      </c>
      <c r="AV439" s="43">
        <v>4728201</v>
      </c>
      <c r="AW439" s="43">
        <v>54</v>
      </c>
      <c r="AX439" s="43">
        <v>1743068</v>
      </c>
      <c r="AY439" s="43">
        <v>1</v>
      </c>
      <c r="AZ439" s="43">
        <v>61</v>
      </c>
      <c r="BA439" s="43">
        <v>1063271</v>
      </c>
    </row>
    <row r="440" spans="42:53">
      <c r="AP440" s="42" t="s">
        <v>52</v>
      </c>
      <c r="AQ440" s="43">
        <v>17</v>
      </c>
      <c r="AR440" s="42" t="s">
        <v>5</v>
      </c>
      <c r="AS440" s="43">
        <v>22</v>
      </c>
      <c r="AT440" s="43">
        <v>26508970</v>
      </c>
      <c r="AU440" s="43">
        <v>21780769</v>
      </c>
      <c r="AV440" s="43">
        <v>4728201</v>
      </c>
      <c r="AW440" s="43">
        <v>55</v>
      </c>
      <c r="AX440" s="43">
        <v>1312324</v>
      </c>
      <c r="AY440" s="43">
        <v>0.77200000000000002</v>
      </c>
      <c r="AZ440" s="43">
        <v>60</v>
      </c>
      <c r="BA440" s="43">
        <v>787394</v>
      </c>
    </row>
    <row r="441" spans="42:53">
      <c r="AP441" s="42" t="s">
        <v>52</v>
      </c>
      <c r="AQ441" s="43">
        <v>18</v>
      </c>
      <c r="AR441" s="42" t="s">
        <v>5</v>
      </c>
      <c r="AS441" s="43">
        <v>29</v>
      </c>
      <c r="AT441" s="43">
        <v>24193268</v>
      </c>
      <c r="AU441" s="43">
        <v>18712198</v>
      </c>
      <c r="AV441" s="43">
        <v>5481070</v>
      </c>
      <c r="AW441" s="43">
        <v>54</v>
      </c>
      <c r="AX441" s="43">
        <v>1100175</v>
      </c>
      <c r="AY441" s="43">
        <v>0.63100000000000001</v>
      </c>
      <c r="AZ441" s="43">
        <v>63</v>
      </c>
      <c r="BA441" s="43">
        <v>693110</v>
      </c>
    </row>
    <row r="442" spans="42:53">
      <c r="AP442" s="42" t="s">
        <v>52</v>
      </c>
      <c r="AQ442" s="43">
        <v>18</v>
      </c>
      <c r="AR442" s="42" t="s">
        <v>5</v>
      </c>
      <c r="AS442" s="43">
        <v>29</v>
      </c>
      <c r="AT442" s="43">
        <v>24193268</v>
      </c>
      <c r="AU442" s="43">
        <v>18712198</v>
      </c>
      <c r="AV442" s="43">
        <v>5481070</v>
      </c>
      <c r="AW442" s="43">
        <v>55</v>
      </c>
      <c r="AX442" s="43">
        <v>1700932</v>
      </c>
      <c r="AY442" s="43">
        <v>1</v>
      </c>
      <c r="AZ442" s="43">
        <v>63</v>
      </c>
      <c r="BA442" s="43">
        <v>1071587</v>
      </c>
    </row>
    <row r="443" spans="42:53">
      <c r="AP443" s="42" t="s">
        <v>52</v>
      </c>
      <c r="AQ443" s="43">
        <v>18</v>
      </c>
      <c r="AR443" s="42" t="s">
        <v>5</v>
      </c>
      <c r="AS443" s="43">
        <v>29</v>
      </c>
      <c r="AT443" s="43">
        <v>24193268</v>
      </c>
      <c r="AU443" s="43">
        <v>18712198</v>
      </c>
      <c r="AV443" s="43">
        <v>5481070</v>
      </c>
      <c r="AW443" s="43">
        <v>56</v>
      </c>
      <c r="AX443" s="43">
        <v>1658278</v>
      </c>
      <c r="AY443" s="43">
        <v>1</v>
      </c>
      <c r="AZ443" s="43">
        <v>63</v>
      </c>
      <c r="BA443" s="43">
        <v>1044715</v>
      </c>
    </row>
    <row r="444" spans="42:53">
      <c r="AP444" s="42" t="s">
        <v>52</v>
      </c>
      <c r="AQ444" s="43">
        <v>18</v>
      </c>
      <c r="AR444" s="42" t="s">
        <v>5</v>
      </c>
      <c r="AS444" s="43">
        <v>29</v>
      </c>
      <c r="AT444" s="43">
        <v>24193268</v>
      </c>
      <c r="AU444" s="43">
        <v>18712198</v>
      </c>
      <c r="AV444" s="43">
        <v>5481070</v>
      </c>
      <c r="AW444" s="43">
        <v>57</v>
      </c>
      <c r="AX444" s="43">
        <v>1021684</v>
      </c>
      <c r="AY444" s="43">
        <v>0.63300000000000001</v>
      </c>
      <c r="AZ444" s="43">
        <v>63</v>
      </c>
      <c r="BA444" s="43">
        <v>643661</v>
      </c>
    </row>
    <row r="445" spans="42:53">
      <c r="AP445" s="42" t="s">
        <v>52</v>
      </c>
      <c r="AQ445" s="43">
        <v>19</v>
      </c>
      <c r="AR445" s="42" t="s">
        <v>6</v>
      </c>
      <c r="AS445" s="43">
        <v>6</v>
      </c>
      <c r="AT445" s="43">
        <v>21875005</v>
      </c>
      <c r="AU445" s="43">
        <v>15498530</v>
      </c>
      <c r="AV445" s="43">
        <v>6376475</v>
      </c>
      <c r="AW445" s="43">
        <v>55</v>
      </c>
      <c r="AX445" s="43">
        <v>482845</v>
      </c>
      <c r="AY445" s="43">
        <v>0.28399999999999997</v>
      </c>
      <c r="AZ445" s="43">
        <v>66</v>
      </c>
      <c r="BA445" s="43">
        <v>318678</v>
      </c>
    </row>
    <row r="446" spans="42:53">
      <c r="AP446" s="42" t="s">
        <v>52</v>
      </c>
      <c r="AQ446" s="43">
        <v>19</v>
      </c>
      <c r="AR446" s="42" t="s">
        <v>6</v>
      </c>
      <c r="AS446" s="43">
        <v>6</v>
      </c>
      <c r="AT446" s="43">
        <v>21875005</v>
      </c>
      <c r="AU446" s="43">
        <v>15498530</v>
      </c>
      <c r="AV446" s="43">
        <v>6376475</v>
      </c>
      <c r="AW446" s="43">
        <v>56</v>
      </c>
      <c r="AX446" s="43">
        <v>1658278</v>
      </c>
      <c r="AY446" s="43">
        <v>1</v>
      </c>
      <c r="AZ446" s="43">
        <v>66</v>
      </c>
      <c r="BA446" s="43">
        <v>1094463</v>
      </c>
    </row>
    <row r="447" spans="42:53">
      <c r="AP447" s="42" t="s">
        <v>52</v>
      </c>
      <c r="AQ447" s="43">
        <v>19</v>
      </c>
      <c r="AR447" s="42" t="s">
        <v>6</v>
      </c>
      <c r="AS447" s="43">
        <v>6</v>
      </c>
      <c r="AT447" s="43">
        <v>21875005</v>
      </c>
      <c r="AU447" s="43">
        <v>15498530</v>
      </c>
      <c r="AV447" s="43">
        <v>6376475</v>
      </c>
      <c r="AW447" s="43">
        <v>57</v>
      </c>
      <c r="AX447" s="43">
        <v>1615119</v>
      </c>
      <c r="AY447" s="43">
        <v>1</v>
      </c>
      <c r="AZ447" s="43">
        <v>66</v>
      </c>
      <c r="BA447" s="43">
        <v>1065979</v>
      </c>
    </row>
    <row r="448" spans="42:53">
      <c r="AP448" s="42" t="s">
        <v>52</v>
      </c>
      <c r="AQ448" s="43">
        <v>19</v>
      </c>
      <c r="AR448" s="42" t="s">
        <v>6</v>
      </c>
      <c r="AS448" s="43">
        <v>6</v>
      </c>
      <c r="AT448" s="43">
        <v>21875005</v>
      </c>
      <c r="AU448" s="43">
        <v>15498530</v>
      </c>
      <c r="AV448" s="43">
        <v>6376475</v>
      </c>
      <c r="AW448" s="43">
        <v>58</v>
      </c>
      <c r="AX448" s="43">
        <v>1571468</v>
      </c>
      <c r="AY448" s="43">
        <v>1</v>
      </c>
      <c r="AZ448" s="43">
        <v>66</v>
      </c>
      <c r="BA448" s="43">
        <v>1037169</v>
      </c>
    </row>
    <row r="449" spans="42:53">
      <c r="AP449" s="42" t="s">
        <v>52</v>
      </c>
      <c r="AQ449" s="43">
        <v>19</v>
      </c>
      <c r="AR449" s="42" t="s">
        <v>6</v>
      </c>
      <c r="AS449" s="43">
        <v>6</v>
      </c>
      <c r="AT449" s="43">
        <v>21875005</v>
      </c>
      <c r="AU449" s="43">
        <v>15498530</v>
      </c>
      <c r="AV449" s="43">
        <v>6376475</v>
      </c>
      <c r="AW449" s="43">
        <v>59</v>
      </c>
      <c r="AX449" s="43">
        <v>1048766</v>
      </c>
      <c r="AY449" s="43">
        <v>0.68700000000000006</v>
      </c>
      <c r="AZ449" s="43">
        <v>66</v>
      </c>
      <c r="BA449" s="43">
        <v>692186</v>
      </c>
    </row>
    <row r="450" spans="42:53">
      <c r="AP450" s="42" t="s">
        <v>52</v>
      </c>
      <c r="AQ450" s="43">
        <v>20</v>
      </c>
      <c r="AR450" s="42" t="s">
        <v>6</v>
      </c>
      <c r="AS450" s="43">
        <v>13</v>
      </c>
      <c r="AT450" s="43">
        <v>19574887</v>
      </c>
      <c r="AU450" s="43">
        <v>12152166</v>
      </c>
      <c r="AV450" s="43">
        <v>7422721</v>
      </c>
      <c r="AW450" s="43">
        <v>57</v>
      </c>
      <c r="AX450" s="43">
        <v>1456124</v>
      </c>
      <c r="AY450" s="43">
        <v>0.90200000000000002</v>
      </c>
      <c r="AZ450" s="43">
        <v>68</v>
      </c>
      <c r="BA450" s="43">
        <v>990164</v>
      </c>
    </row>
    <row r="451" spans="42:53">
      <c r="AP451" s="42" t="s">
        <v>52</v>
      </c>
      <c r="AQ451" s="43">
        <v>20</v>
      </c>
      <c r="AR451" s="42" t="s">
        <v>6</v>
      </c>
      <c r="AS451" s="43">
        <v>13</v>
      </c>
      <c r="AT451" s="43">
        <v>19574887</v>
      </c>
      <c r="AU451" s="43">
        <v>12152166</v>
      </c>
      <c r="AV451" s="43">
        <v>7422721</v>
      </c>
      <c r="AW451" s="43">
        <v>58</v>
      </c>
      <c r="AX451" s="43">
        <v>1571468</v>
      </c>
      <c r="AY451" s="43">
        <v>1</v>
      </c>
      <c r="AZ451" s="43">
        <v>68</v>
      </c>
      <c r="BA451" s="43">
        <v>1068598</v>
      </c>
    </row>
    <row r="452" spans="42:53">
      <c r="AP452" s="42" t="s">
        <v>52</v>
      </c>
      <c r="AQ452" s="43">
        <v>20</v>
      </c>
      <c r="AR452" s="42" t="s">
        <v>6</v>
      </c>
      <c r="AS452" s="43">
        <v>13</v>
      </c>
      <c r="AT452" s="43">
        <v>19574887</v>
      </c>
      <c r="AU452" s="43">
        <v>12152166</v>
      </c>
      <c r="AV452" s="43">
        <v>7422721</v>
      </c>
      <c r="AW452" s="43">
        <v>59</v>
      </c>
      <c r="AX452" s="43">
        <v>1527338</v>
      </c>
      <c r="AY452" s="43">
        <v>1</v>
      </c>
      <c r="AZ452" s="43">
        <v>68</v>
      </c>
      <c r="BA452" s="43">
        <v>1038590</v>
      </c>
    </row>
    <row r="453" spans="42:53">
      <c r="AP453" s="42" t="s">
        <v>52</v>
      </c>
      <c r="AQ453" s="43">
        <v>20</v>
      </c>
      <c r="AR453" s="42" t="s">
        <v>6</v>
      </c>
      <c r="AS453" s="43">
        <v>13</v>
      </c>
      <c r="AT453" s="43">
        <v>19574887</v>
      </c>
      <c r="AU453" s="43">
        <v>12152166</v>
      </c>
      <c r="AV453" s="43">
        <v>7422721</v>
      </c>
      <c r="AW453" s="43">
        <v>60</v>
      </c>
      <c r="AX453" s="43">
        <v>1482743</v>
      </c>
      <c r="AY453" s="43">
        <v>1</v>
      </c>
      <c r="AZ453" s="43">
        <v>68</v>
      </c>
      <c r="BA453" s="43">
        <v>1008265</v>
      </c>
    </row>
    <row r="454" spans="42:53">
      <c r="AP454" s="42" t="s">
        <v>52</v>
      </c>
      <c r="AQ454" s="43">
        <v>20</v>
      </c>
      <c r="AR454" s="42" t="s">
        <v>6</v>
      </c>
      <c r="AS454" s="43">
        <v>13</v>
      </c>
      <c r="AT454" s="43">
        <v>19574887</v>
      </c>
      <c r="AU454" s="43">
        <v>12152166</v>
      </c>
      <c r="AV454" s="43">
        <v>7422721</v>
      </c>
      <c r="AW454" s="43">
        <v>61</v>
      </c>
      <c r="AX454" s="43">
        <v>1385049</v>
      </c>
      <c r="AY454" s="43">
        <v>0.96299999999999997</v>
      </c>
      <c r="AZ454" s="43">
        <v>68</v>
      </c>
      <c r="BA454" s="43">
        <v>941833</v>
      </c>
    </row>
    <row r="455" spans="42:53">
      <c r="AP455" s="42" t="s">
        <v>52</v>
      </c>
      <c r="AQ455" s="43">
        <v>21</v>
      </c>
      <c r="AR455" s="42" t="s">
        <v>6</v>
      </c>
      <c r="AS455" s="43">
        <v>20</v>
      </c>
      <c r="AT455" s="43">
        <v>17313620</v>
      </c>
      <c r="AU455" s="43">
        <v>8685505</v>
      </c>
      <c r="AV455" s="43">
        <v>8628115</v>
      </c>
      <c r="AW455" s="43">
        <v>58</v>
      </c>
      <c r="AX455" s="43">
        <v>766324</v>
      </c>
      <c r="AY455" s="43">
        <v>0.48799999999999999</v>
      </c>
      <c r="AZ455" s="43">
        <v>70</v>
      </c>
      <c r="BA455" s="43">
        <v>536427</v>
      </c>
    </row>
    <row r="456" spans="42:53">
      <c r="AP456" s="42" t="s">
        <v>52</v>
      </c>
      <c r="AQ456" s="43">
        <v>21</v>
      </c>
      <c r="AR456" s="42" t="s">
        <v>6</v>
      </c>
      <c r="AS456" s="43">
        <v>20</v>
      </c>
      <c r="AT456" s="43">
        <v>17313620</v>
      </c>
      <c r="AU456" s="43">
        <v>8685505</v>
      </c>
      <c r="AV456" s="43">
        <v>8628115</v>
      </c>
      <c r="AW456" s="43">
        <v>59</v>
      </c>
      <c r="AX456" s="43">
        <v>1527338</v>
      </c>
      <c r="AY456" s="43">
        <v>1</v>
      </c>
      <c r="AZ456" s="43">
        <v>70</v>
      </c>
      <c r="BA456" s="43">
        <v>1069137</v>
      </c>
    </row>
    <row r="457" spans="42:53">
      <c r="AP457" s="42" t="s">
        <v>52</v>
      </c>
      <c r="AQ457" s="43">
        <v>21</v>
      </c>
      <c r="AR457" s="42" t="s">
        <v>6</v>
      </c>
      <c r="AS457" s="43">
        <v>20</v>
      </c>
      <c r="AT457" s="43">
        <v>17313620</v>
      </c>
      <c r="AU457" s="43">
        <v>8685505</v>
      </c>
      <c r="AV457" s="43">
        <v>8628115</v>
      </c>
      <c r="AW457" s="43">
        <v>60</v>
      </c>
      <c r="AX457" s="43">
        <v>1482743</v>
      </c>
      <c r="AY457" s="43">
        <v>1</v>
      </c>
      <c r="AZ457" s="43">
        <v>71</v>
      </c>
      <c r="BA457" s="43">
        <v>1052748</v>
      </c>
    </row>
    <row r="458" spans="42:53">
      <c r="AP458" s="42" t="s">
        <v>52</v>
      </c>
      <c r="AQ458" s="43">
        <v>21</v>
      </c>
      <c r="AR458" s="42" t="s">
        <v>6</v>
      </c>
      <c r="AS458" s="43">
        <v>20</v>
      </c>
      <c r="AT458" s="43">
        <v>17313620</v>
      </c>
      <c r="AU458" s="43">
        <v>8685505</v>
      </c>
      <c r="AV458" s="43">
        <v>8628115</v>
      </c>
      <c r="AW458" s="43">
        <v>61</v>
      </c>
      <c r="AX458" s="43">
        <v>1437696</v>
      </c>
      <c r="AY458" s="43">
        <v>1</v>
      </c>
      <c r="AZ458" s="43">
        <v>71</v>
      </c>
      <c r="BA458" s="43">
        <v>1020764</v>
      </c>
    </row>
    <row r="459" spans="42:53">
      <c r="AP459" s="42" t="s">
        <v>52</v>
      </c>
      <c r="AQ459" s="43">
        <v>21</v>
      </c>
      <c r="AR459" s="42" t="s">
        <v>6</v>
      </c>
      <c r="AS459" s="43">
        <v>20</v>
      </c>
      <c r="AT459" s="43">
        <v>17313620</v>
      </c>
      <c r="AU459" s="43">
        <v>8685505</v>
      </c>
      <c r="AV459" s="43">
        <v>8628115</v>
      </c>
      <c r="AW459" s="43">
        <v>62</v>
      </c>
      <c r="AX459" s="43">
        <v>1392211</v>
      </c>
      <c r="AY459" s="43">
        <v>1</v>
      </c>
      <c r="AZ459" s="43">
        <v>71</v>
      </c>
      <c r="BA459" s="43">
        <v>988470</v>
      </c>
    </row>
    <row r="460" spans="42:53">
      <c r="AP460" s="42" t="s">
        <v>52</v>
      </c>
      <c r="AQ460" s="43">
        <v>21</v>
      </c>
      <c r="AR460" s="42" t="s">
        <v>6</v>
      </c>
      <c r="AS460" s="43">
        <v>20</v>
      </c>
      <c r="AT460" s="43">
        <v>17313620</v>
      </c>
      <c r="AU460" s="43">
        <v>8685505</v>
      </c>
      <c r="AV460" s="43">
        <v>8628115</v>
      </c>
      <c r="AW460" s="43">
        <v>63</v>
      </c>
      <c r="AX460" s="43">
        <v>1346302</v>
      </c>
      <c r="AY460" s="43">
        <v>1</v>
      </c>
      <c r="AZ460" s="43">
        <v>71</v>
      </c>
      <c r="BA460" s="43">
        <v>955874</v>
      </c>
    </row>
    <row r="461" spans="42:53">
      <c r="AP461" s="42" t="s">
        <v>52</v>
      </c>
      <c r="AQ461" s="43">
        <v>21</v>
      </c>
      <c r="AR461" s="42" t="s">
        <v>6</v>
      </c>
      <c r="AS461" s="43">
        <v>20</v>
      </c>
      <c r="AT461" s="43">
        <v>17313620</v>
      </c>
      <c r="AU461" s="43">
        <v>8685505</v>
      </c>
      <c r="AV461" s="43">
        <v>8628115</v>
      </c>
      <c r="AW461" s="43">
        <v>64</v>
      </c>
      <c r="AX461" s="43">
        <v>675502</v>
      </c>
      <c r="AY461" s="43">
        <v>0.52</v>
      </c>
      <c r="AZ461" s="43">
        <v>71</v>
      </c>
      <c r="BA461" s="43">
        <v>479606</v>
      </c>
    </row>
    <row r="462" spans="42:53">
      <c r="AP462" s="42" t="s">
        <v>52</v>
      </c>
      <c r="AQ462" s="43">
        <v>22</v>
      </c>
      <c r="AR462" s="42" t="s">
        <v>6</v>
      </c>
      <c r="AS462" s="43">
        <v>27</v>
      </c>
      <c r="AT462" s="43">
        <v>15111911</v>
      </c>
      <c r="AU462" s="43">
        <v>5110950</v>
      </c>
      <c r="AV462" s="43">
        <v>10000961</v>
      </c>
      <c r="AW462" s="43">
        <v>59</v>
      </c>
      <c r="AX462" s="43">
        <v>91953</v>
      </c>
      <c r="AY462" s="43">
        <v>0.06</v>
      </c>
      <c r="AZ462" s="43">
        <v>72</v>
      </c>
      <c r="BA462" s="43">
        <v>66206</v>
      </c>
    </row>
    <row r="463" spans="42:53">
      <c r="AP463" s="42" t="s">
        <v>52</v>
      </c>
      <c r="AQ463" s="43">
        <v>22</v>
      </c>
      <c r="AR463" s="42" t="s">
        <v>6</v>
      </c>
      <c r="AS463" s="43">
        <v>27</v>
      </c>
      <c r="AT463" s="43">
        <v>15111911</v>
      </c>
      <c r="AU463" s="43">
        <v>5110950</v>
      </c>
      <c r="AV463" s="43">
        <v>10000961</v>
      </c>
      <c r="AW463" s="43">
        <v>60</v>
      </c>
      <c r="AX463" s="43">
        <v>1482743</v>
      </c>
      <c r="AY463" s="43">
        <v>1</v>
      </c>
      <c r="AZ463" s="43">
        <v>73</v>
      </c>
      <c r="BA463" s="43">
        <v>1082402</v>
      </c>
    </row>
    <row r="464" spans="42:53">
      <c r="AP464" s="42" t="s">
        <v>52</v>
      </c>
      <c r="AQ464" s="43">
        <v>22</v>
      </c>
      <c r="AR464" s="42" t="s">
        <v>6</v>
      </c>
      <c r="AS464" s="43">
        <v>27</v>
      </c>
      <c r="AT464" s="43">
        <v>15111911</v>
      </c>
      <c r="AU464" s="43">
        <v>5110950</v>
      </c>
      <c r="AV464" s="43">
        <v>10000961</v>
      </c>
      <c r="AW464" s="43">
        <v>61</v>
      </c>
      <c r="AX464" s="43">
        <v>1437696</v>
      </c>
      <c r="AY464" s="43">
        <v>1</v>
      </c>
      <c r="AZ464" s="43">
        <v>73</v>
      </c>
      <c r="BA464" s="43">
        <v>1049518</v>
      </c>
    </row>
    <row r="465" spans="42:53">
      <c r="AP465" s="42" t="s">
        <v>52</v>
      </c>
      <c r="AQ465" s="43">
        <v>22</v>
      </c>
      <c r="AR465" s="42" t="s">
        <v>6</v>
      </c>
      <c r="AS465" s="43">
        <v>27</v>
      </c>
      <c r="AT465" s="43">
        <v>15111911</v>
      </c>
      <c r="AU465" s="43">
        <v>5110950</v>
      </c>
      <c r="AV465" s="43">
        <v>10000961</v>
      </c>
      <c r="AW465" s="43">
        <v>62</v>
      </c>
      <c r="AX465" s="43">
        <v>1392211</v>
      </c>
      <c r="AY465" s="43">
        <v>1</v>
      </c>
      <c r="AZ465" s="43">
        <v>73</v>
      </c>
      <c r="BA465" s="43">
        <v>1016314</v>
      </c>
    </row>
    <row r="466" spans="42:53">
      <c r="AP466" s="42" t="s">
        <v>52</v>
      </c>
      <c r="AQ466" s="43">
        <v>22</v>
      </c>
      <c r="AR466" s="42" t="s">
        <v>6</v>
      </c>
      <c r="AS466" s="43">
        <v>27</v>
      </c>
      <c r="AT466" s="43">
        <v>15111911</v>
      </c>
      <c r="AU466" s="43">
        <v>5110950</v>
      </c>
      <c r="AV466" s="43">
        <v>10000961</v>
      </c>
      <c r="AW466" s="43">
        <v>63</v>
      </c>
      <c r="AX466" s="43">
        <v>1346302</v>
      </c>
      <c r="AY466" s="43">
        <v>1</v>
      </c>
      <c r="AZ466" s="43">
        <v>73</v>
      </c>
      <c r="BA466" s="43">
        <v>982800</v>
      </c>
    </row>
    <row r="467" spans="42:53">
      <c r="AP467" s="42" t="s">
        <v>52</v>
      </c>
      <c r="AQ467" s="43">
        <v>22</v>
      </c>
      <c r="AR467" s="42" t="s">
        <v>6</v>
      </c>
      <c r="AS467" s="43">
        <v>27</v>
      </c>
      <c r="AT467" s="43">
        <v>15111911</v>
      </c>
      <c r="AU467" s="43">
        <v>5110950</v>
      </c>
      <c r="AV467" s="43">
        <v>10000961</v>
      </c>
      <c r="AW467" s="43">
        <v>64</v>
      </c>
      <c r="AX467" s="43">
        <v>1299983</v>
      </c>
      <c r="AY467" s="43">
        <v>1</v>
      </c>
      <c r="AZ467" s="43">
        <v>74</v>
      </c>
      <c r="BA467" s="43">
        <v>961987</v>
      </c>
    </row>
    <row r="468" spans="42:53">
      <c r="AP468" s="42" t="s">
        <v>52</v>
      </c>
      <c r="AQ468" s="43">
        <v>22</v>
      </c>
      <c r="AR468" s="42" t="s">
        <v>6</v>
      </c>
      <c r="AS468" s="43">
        <v>27</v>
      </c>
      <c r="AT468" s="43">
        <v>15111911</v>
      </c>
      <c r="AU468" s="43">
        <v>5110950</v>
      </c>
      <c r="AV468" s="43">
        <v>10000961</v>
      </c>
      <c r="AW468" s="43">
        <v>65</v>
      </c>
      <c r="AX468" s="43">
        <v>1253268</v>
      </c>
      <c r="AY468" s="43">
        <v>1</v>
      </c>
      <c r="AZ468" s="43">
        <v>74</v>
      </c>
      <c r="BA468" s="43">
        <v>927418</v>
      </c>
    </row>
    <row r="469" spans="42:53">
      <c r="AP469" s="42" t="s">
        <v>52</v>
      </c>
      <c r="AQ469" s="43">
        <v>22</v>
      </c>
      <c r="AR469" s="42" t="s">
        <v>6</v>
      </c>
      <c r="AS469" s="43">
        <v>27</v>
      </c>
      <c r="AT469" s="43">
        <v>15111911</v>
      </c>
      <c r="AU469" s="43">
        <v>5110950</v>
      </c>
      <c r="AV469" s="43">
        <v>10000961</v>
      </c>
      <c r="AW469" s="43">
        <v>66</v>
      </c>
      <c r="AX469" s="43">
        <v>1696806</v>
      </c>
      <c r="AY469" s="43">
        <v>0.93799999999999994</v>
      </c>
      <c r="AZ469" s="43">
        <v>74</v>
      </c>
      <c r="BA469" s="43">
        <v>1255636</v>
      </c>
    </row>
    <row r="470" spans="42:53">
      <c r="AP470" s="42" t="s">
        <v>52</v>
      </c>
      <c r="AQ470" s="43">
        <v>23</v>
      </c>
      <c r="AR470" s="42" t="s">
        <v>7</v>
      </c>
      <c r="AS470" s="43">
        <v>3</v>
      </c>
      <c r="AT470" s="43">
        <v>12990467</v>
      </c>
      <c r="AU470" s="43">
        <v>1440900</v>
      </c>
      <c r="AV470" s="43">
        <v>11549567</v>
      </c>
      <c r="AW470" s="43">
        <v>61</v>
      </c>
      <c r="AX470" s="43">
        <v>890947</v>
      </c>
      <c r="AY470" s="43">
        <v>0.62</v>
      </c>
      <c r="AZ470" s="43">
        <v>74</v>
      </c>
      <c r="BA470" s="43">
        <v>659301</v>
      </c>
    </row>
    <row r="471" spans="42:53">
      <c r="AP471" s="42" t="s">
        <v>52</v>
      </c>
      <c r="AQ471" s="43">
        <v>23</v>
      </c>
      <c r="AR471" s="42" t="s">
        <v>7</v>
      </c>
      <c r="AS471" s="43">
        <v>3</v>
      </c>
      <c r="AT471" s="43">
        <v>12990467</v>
      </c>
      <c r="AU471" s="43">
        <v>1440900</v>
      </c>
      <c r="AV471" s="43">
        <v>11549567</v>
      </c>
      <c r="AW471" s="43">
        <v>62</v>
      </c>
      <c r="AX471" s="43">
        <v>1392211</v>
      </c>
      <c r="AY471" s="43">
        <v>1</v>
      </c>
      <c r="AZ471" s="43">
        <v>75</v>
      </c>
      <c r="BA471" s="43">
        <v>1044158</v>
      </c>
    </row>
    <row r="472" spans="42:53">
      <c r="AP472" s="42" t="s">
        <v>52</v>
      </c>
      <c r="AQ472" s="43">
        <v>23</v>
      </c>
      <c r="AR472" s="42" t="s">
        <v>7</v>
      </c>
      <c r="AS472" s="43">
        <v>3</v>
      </c>
      <c r="AT472" s="43">
        <v>12990467</v>
      </c>
      <c r="AU472" s="43">
        <v>1440900</v>
      </c>
      <c r="AV472" s="43">
        <v>11549567</v>
      </c>
      <c r="AW472" s="43">
        <v>63</v>
      </c>
      <c r="AX472" s="43">
        <v>1346302</v>
      </c>
      <c r="AY472" s="43">
        <v>1</v>
      </c>
      <c r="AZ472" s="43">
        <v>75</v>
      </c>
      <c r="BA472" s="43">
        <v>1009726</v>
      </c>
    </row>
    <row r="473" spans="42:53">
      <c r="AP473" s="42" t="s">
        <v>52</v>
      </c>
      <c r="AQ473" s="43">
        <v>23</v>
      </c>
      <c r="AR473" s="42" t="s">
        <v>7</v>
      </c>
      <c r="AS473" s="43">
        <v>3</v>
      </c>
      <c r="AT473" s="43">
        <v>12990467</v>
      </c>
      <c r="AU473" s="43">
        <v>1440900</v>
      </c>
      <c r="AV473" s="43">
        <v>11549567</v>
      </c>
      <c r="AW473" s="43">
        <v>64</v>
      </c>
      <c r="AX473" s="43">
        <v>1299983</v>
      </c>
      <c r="AY473" s="43">
        <v>1</v>
      </c>
      <c r="AZ473" s="43">
        <v>76</v>
      </c>
      <c r="BA473" s="43">
        <v>987987</v>
      </c>
    </row>
    <row r="474" spans="42:53">
      <c r="AP474" s="42" t="s">
        <v>52</v>
      </c>
      <c r="AQ474" s="43">
        <v>23</v>
      </c>
      <c r="AR474" s="42" t="s">
        <v>7</v>
      </c>
      <c r="AS474" s="43">
        <v>3</v>
      </c>
      <c r="AT474" s="43">
        <v>12990467</v>
      </c>
      <c r="AU474" s="43">
        <v>1440900</v>
      </c>
      <c r="AV474" s="43">
        <v>11549567</v>
      </c>
      <c r="AW474" s="43">
        <v>65</v>
      </c>
      <c r="AX474" s="43">
        <v>1253268</v>
      </c>
      <c r="AY474" s="43">
        <v>1</v>
      </c>
      <c r="AZ474" s="43">
        <v>76</v>
      </c>
      <c r="BA474" s="43">
        <v>952484</v>
      </c>
    </row>
    <row r="475" spans="42:53">
      <c r="AP475" s="42" t="s">
        <v>52</v>
      </c>
      <c r="AQ475" s="43">
        <v>23</v>
      </c>
      <c r="AR475" s="42" t="s">
        <v>7</v>
      </c>
      <c r="AS475" s="43">
        <v>3</v>
      </c>
      <c r="AT475" s="43">
        <v>12990467</v>
      </c>
      <c r="AU475" s="43">
        <v>1440900</v>
      </c>
      <c r="AV475" s="43">
        <v>11549567</v>
      </c>
      <c r="AW475" s="43">
        <v>66</v>
      </c>
      <c r="AX475" s="43">
        <v>1809257</v>
      </c>
      <c r="AY475" s="43">
        <v>1</v>
      </c>
      <c r="AZ475" s="43">
        <v>77</v>
      </c>
      <c r="BA475" s="43">
        <v>1393128</v>
      </c>
    </row>
    <row r="476" spans="42:53">
      <c r="AP476" s="42" t="s">
        <v>52</v>
      </c>
      <c r="AQ476" s="43">
        <v>23</v>
      </c>
      <c r="AR476" s="42" t="s">
        <v>7</v>
      </c>
      <c r="AS476" s="43">
        <v>3</v>
      </c>
      <c r="AT476" s="43">
        <v>12990467</v>
      </c>
      <c r="AU476" s="43">
        <v>1440900</v>
      </c>
      <c r="AV476" s="43">
        <v>11549567</v>
      </c>
      <c r="AW476" s="43">
        <v>67</v>
      </c>
      <c r="AX476" s="43">
        <v>1738061</v>
      </c>
      <c r="AY476" s="43">
        <v>1</v>
      </c>
      <c r="AZ476" s="43">
        <v>77</v>
      </c>
      <c r="BA476" s="43">
        <v>1338307</v>
      </c>
    </row>
    <row r="477" spans="42:53">
      <c r="AP477" s="42" t="s">
        <v>52</v>
      </c>
      <c r="AQ477" s="43">
        <v>23</v>
      </c>
      <c r="AR477" s="42" t="s">
        <v>7</v>
      </c>
      <c r="AS477" s="43">
        <v>3</v>
      </c>
      <c r="AT477" s="43">
        <v>12990467</v>
      </c>
      <c r="AU477" s="43">
        <v>1440900</v>
      </c>
      <c r="AV477" s="43">
        <v>11549567</v>
      </c>
      <c r="AW477" s="43">
        <v>68</v>
      </c>
      <c r="AX477" s="43">
        <v>1666335</v>
      </c>
      <c r="AY477" s="43">
        <v>1</v>
      </c>
      <c r="AZ477" s="43">
        <v>78</v>
      </c>
      <c r="BA477" s="43">
        <v>1299741</v>
      </c>
    </row>
    <row r="478" spans="42:53">
      <c r="AP478" s="42" t="s">
        <v>52</v>
      </c>
      <c r="AQ478" s="43">
        <v>23</v>
      </c>
      <c r="AR478" s="42" t="s">
        <v>7</v>
      </c>
      <c r="AS478" s="43">
        <v>3</v>
      </c>
      <c r="AT478" s="43">
        <v>12990467</v>
      </c>
      <c r="AU478" s="43">
        <v>1440900</v>
      </c>
      <c r="AV478" s="43">
        <v>11549567</v>
      </c>
      <c r="AW478" s="43">
        <v>69</v>
      </c>
      <c r="AX478" s="43">
        <v>153202</v>
      </c>
      <c r="AY478" s="43">
        <v>9.6000000000000002E-2</v>
      </c>
      <c r="AZ478" s="43">
        <v>79</v>
      </c>
      <c r="BA478" s="43">
        <v>121030</v>
      </c>
    </row>
    <row r="479" spans="42:53">
      <c r="AP479" s="42" t="s">
        <v>52</v>
      </c>
      <c r="AQ479" s="43">
        <v>24</v>
      </c>
      <c r="AR479" s="42" t="s">
        <v>7</v>
      </c>
      <c r="AS479" s="43">
        <v>10</v>
      </c>
      <c r="AT479" s="43">
        <v>10969993</v>
      </c>
      <c r="AU479" s="43">
        <v>634470</v>
      </c>
      <c r="AV479" s="43">
        <v>10335523</v>
      </c>
      <c r="AW479" s="43">
        <v>62</v>
      </c>
      <c r="AX479" s="43">
        <v>262684</v>
      </c>
      <c r="AY479" s="43">
        <v>0.189</v>
      </c>
      <c r="AZ479" s="43">
        <v>76</v>
      </c>
      <c r="BA479" s="43">
        <v>199640</v>
      </c>
    </row>
    <row r="480" spans="42:53">
      <c r="AP480" s="42" t="s">
        <v>52</v>
      </c>
      <c r="AQ480" s="43">
        <v>24</v>
      </c>
      <c r="AR480" s="42" t="s">
        <v>7</v>
      </c>
      <c r="AS480" s="43">
        <v>10</v>
      </c>
      <c r="AT480" s="43">
        <v>10969993</v>
      </c>
      <c r="AU480" s="43">
        <v>634470</v>
      </c>
      <c r="AV480" s="43">
        <v>10335523</v>
      </c>
      <c r="AW480" s="43">
        <v>63</v>
      </c>
      <c r="AX480" s="43">
        <v>1346302</v>
      </c>
      <c r="AY480" s="43">
        <v>1</v>
      </c>
      <c r="AZ480" s="43">
        <v>76</v>
      </c>
      <c r="BA480" s="43">
        <v>1023190</v>
      </c>
    </row>
    <row r="481" spans="42:53">
      <c r="AP481" s="42" t="s">
        <v>52</v>
      </c>
      <c r="AQ481" s="43">
        <v>24</v>
      </c>
      <c r="AR481" s="42" t="s">
        <v>7</v>
      </c>
      <c r="AS481" s="43">
        <v>10</v>
      </c>
      <c r="AT481" s="43">
        <v>10969993</v>
      </c>
      <c r="AU481" s="43">
        <v>634470</v>
      </c>
      <c r="AV481" s="43">
        <v>10335523</v>
      </c>
      <c r="AW481" s="43">
        <v>64</v>
      </c>
      <c r="AX481" s="43">
        <v>1299983</v>
      </c>
      <c r="AY481" s="43">
        <v>1</v>
      </c>
      <c r="AZ481" s="43">
        <v>77</v>
      </c>
      <c r="BA481" s="43">
        <v>1000987</v>
      </c>
    </row>
    <row r="482" spans="42:53">
      <c r="AP482" s="42" t="s">
        <v>52</v>
      </c>
      <c r="AQ482" s="43">
        <v>24</v>
      </c>
      <c r="AR482" s="42" t="s">
        <v>7</v>
      </c>
      <c r="AS482" s="43">
        <v>10</v>
      </c>
      <c r="AT482" s="43">
        <v>10969993</v>
      </c>
      <c r="AU482" s="43">
        <v>634470</v>
      </c>
      <c r="AV482" s="43">
        <v>10335523</v>
      </c>
      <c r="AW482" s="43">
        <v>65</v>
      </c>
      <c r="AX482" s="43">
        <v>1253268</v>
      </c>
      <c r="AY482" s="43">
        <v>1</v>
      </c>
      <c r="AZ482" s="43">
        <v>77</v>
      </c>
      <c r="BA482" s="43">
        <v>965016</v>
      </c>
    </row>
    <row r="483" spans="42:53">
      <c r="AP483" s="42" t="s">
        <v>52</v>
      </c>
      <c r="AQ483" s="43">
        <v>24</v>
      </c>
      <c r="AR483" s="42" t="s">
        <v>7</v>
      </c>
      <c r="AS483" s="43">
        <v>10</v>
      </c>
      <c r="AT483" s="43">
        <v>10969993</v>
      </c>
      <c r="AU483" s="43">
        <v>634470</v>
      </c>
      <c r="AV483" s="43">
        <v>10335523</v>
      </c>
      <c r="AW483" s="43">
        <v>66</v>
      </c>
      <c r="AX483" s="43">
        <v>1809257</v>
      </c>
      <c r="AY483" s="43">
        <v>1</v>
      </c>
      <c r="AZ483" s="43">
        <v>78</v>
      </c>
      <c r="BA483" s="43">
        <v>1411220</v>
      </c>
    </row>
    <row r="484" spans="42:53">
      <c r="AP484" s="42" t="s">
        <v>52</v>
      </c>
      <c r="AQ484" s="43">
        <v>24</v>
      </c>
      <c r="AR484" s="42" t="s">
        <v>7</v>
      </c>
      <c r="AS484" s="43">
        <v>10</v>
      </c>
      <c r="AT484" s="43">
        <v>10969993</v>
      </c>
      <c r="AU484" s="43">
        <v>634470</v>
      </c>
      <c r="AV484" s="43">
        <v>10335523</v>
      </c>
      <c r="AW484" s="43">
        <v>67</v>
      </c>
      <c r="AX484" s="43">
        <v>1738061</v>
      </c>
      <c r="AY484" s="43">
        <v>1</v>
      </c>
      <c r="AZ484" s="43">
        <v>79</v>
      </c>
      <c r="BA484" s="43">
        <v>1373068</v>
      </c>
    </row>
    <row r="485" spans="42:53">
      <c r="AP485" s="42" t="s">
        <v>52</v>
      </c>
      <c r="AQ485" s="43">
        <v>24</v>
      </c>
      <c r="AR485" s="42" t="s">
        <v>7</v>
      </c>
      <c r="AS485" s="43">
        <v>10</v>
      </c>
      <c r="AT485" s="43">
        <v>10969993</v>
      </c>
      <c r="AU485" s="43">
        <v>634470</v>
      </c>
      <c r="AV485" s="43">
        <v>10335523</v>
      </c>
      <c r="AW485" s="43">
        <v>68</v>
      </c>
      <c r="AX485" s="43">
        <v>1666335</v>
      </c>
      <c r="AY485" s="43">
        <v>1</v>
      </c>
      <c r="AZ485" s="43">
        <v>80</v>
      </c>
      <c r="BA485" s="43">
        <v>1333068</v>
      </c>
    </row>
    <row r="486" spans="42:53">
      <c r="AP486" s="42" t="s">
        <v>52</v>
      </c>
      <c r="AQ486" s="43">
        <v>24</v>
      </c>
      <c r="AR486" s="42" t="s">
        <v>7</v>
      </c>
      <c r="AS486" s="43">
        <v>10</v>
      </c>
      <c r="AT486" s="43">
        <v>10969993</v>
      </c>
      <c r="AU486" s="43">
        <v>634470</v>
      </c>
      <c r="AV486" s="43">
        <v>10335523</v>
      </c>
      <c r="AW486" s="43">
        <v>69</v>
      </c>
      <c r="AX486" s="43">
        <v>959632</v>
      </c>
      <c r="AY486" s="43">
        <v>0.60199999999999998</v>
      </c>
      <c r="AZ486" s="43">
        <v>81</v>
      </c>
      <c r="BA486" s="43">
        <v>777302</v>
      </c>
    </row>
    <row r="487" spans="42:53">
      <c r="AP487" s="42" t="s">
        <v>52</v>
      </c>
      <c r="AQ487" s="43">
        <v>25</v>
      </c>
      <c r="AR487" s="42" t="s">
        <v>7</v>
      </c>
      <c r="AS487" s="43">
        <v>17</v>
      </c>
      <c r="AT487" s="43">
        <v>9071196</v>
      </c>
      <c r="AU487" s="43">
        <v>235001</v>
      </c>
      <c r="AV487" s="43">
        <v>8836195</v>
      </c>
      <c r="AW487" s="43">
        <v>64</v>
      </c>
      <c r="AX487" s="43">
        <v>1010172</v>
      </c>
      <c r="AY487" s="43">
        <v>0.77700000000000002</v>
      </c>
      <c r="AZ487" s="43">
        <v>77</v>
      </c>
      <c r="BA487" s="43">
        <v>777832</v>
      </c>
    </row>
    <row r="488" spans="42:53">
      <c r="AP488" s="42" t="s">
        <v>52</v>
      </c>
      <c r="AQ488" s="43">
        <v>25</v>
      </c>
      <c r="AR488" s="42" t="s">
        <v>7</v>
      </c>
      <c r="AS488" s="43">
        <v>17</v>
      </c>
      <c r="AT488" s="43">
        <v>9071196</v>
      </c>
      <c r="AU488" s="43">
        <v>235001</v>
      </c>
      <c r="AV488" s="43">
        <v>8836195</v>
      </c>
      <c r="AW488" s="43">
        <v>65</v>
      </c>
      <c r="AX488" s="43">
        <v>1253268</v>
      </c>
      <c r="AY488" s="43">
        <v>1</v>
      </c>
      <c r="AZ488" s="43">
        <v>78</v>
      </c>
      <c r="BA488" s="43">
        <v>977549</v>
      </c>
    </row>
    <row r="489" spans="42:53">
      <c r="AP489" s="42" t="s">
        <v>52</v>
      </c>
      <c r="AQ489" s="43">
        <v>25</v>
      </c>
      <c r="AR489" s="42" t="s">
        <v>7</v>
      </c>
      <c r="AS489" s="43">
        <v>17</v>
      </c>
      <c r="AT489" s="43">
        <v>9071196</v>
      </c>
      <c r="AU489" s="43">
        <v>235001</v>
      </c>
      <c r="AV489" s="43">
        <v>8836195</v>
      </c>
      <c r="AW489" s="43">
        <v>66</v>
      </c>
      <c r="AX489" s="43">
        <v>1809257</v>
      </c>
      <c r="AY489" s="43">
        <v>1</v>
      </c>
      <c r="AZ489" s="43">
        <v>79</v>
      </c>
      <c r="BA489" s="43">
        <v>1429313</v>
      </c>
    </row>
    <row r="490" spans="42:53">
      <c r="AP490" s="42" t="s">
        <v>52</v>
      </c>
      <c r="AQ490" s="43">
        <v>25</v>
      </c>
      <c r="AR490" s="42" t="s">
        <v>7</v>
      </c>
      <c r="AS490" s="43">
        <v>17</v>
      </c>
      <c r="AT490" s="43">
        <v>9071196</v>
      </c>
      <c r="AU490" s="43">
        <v>235001</v>
      </c>
      <c r="AV490" s="43">
        <v>8836195</v>
      </c>
      <c r="AW490" s="43">
        <v>67</v>
      </c>
      <c r="AX490" s="43">
        <v>1738061</v>
      </c>
      <c r="AY490" s="43">
        <v>1</v>
      </c>
      <c r="AZ490" s="43">
        <v>80</v>
      </c>
      <c r="BA490" s="43">
        <v>1390449</v>
      </c>
    </row>
    <row r="491" spans="42:53">
      <c r="AP491" s="42" t="s">
        <v>52</v>
      </c>
      <c r="AQ491" s="43">
        <v>25</v>
      </c>
      <c r="AR491" s="42" t="s">
        <v>7</v>
      </c>
      <c r="AS491" s="43">
        <v>17</v>
      </c>
      <c r="AT491" s="43">
        <v>9071196</v>
      </c>
      <c r="AU491" s="43">
        <v>235001</v>
      </c>
      <c r="AV491" s="43">
        <v>8836195</v>
      </c>
      <c r="AW491" s="43">
        <v>68</v>
      </c>
      <c r="AX491" s="43">
        <v>1666335</v>
      </c>
      <c r="AY491" s="43">
        <v>1</v>
      </c>
      <c r="AZ491" s="43">
        <v>81</v>
      </c>
      <c r="BA491" s="43">
        <v>1349731</v>
      </c>
    </row>
    <row r="492" spans="42:53">
      <c r="AP492" s="42" t="s">
        <v>52</v>
      </c>
      <c r="AQ492" s="43">
        <v>25</v>
      </c>
      <c r="AR492" s="42" t="s">
        <v>7</v>
      </c>
      <c r="AS492" s="43">
        <v>17</v>
      </c>
      <c r="AT492" s="43">
        <v>9071196</v>
      </c>
      <c r="AU492" s="43">
        <v>235001</v>
      </c>
      <c r="AV492" s="43">
        <v>8836195</v>
      </c>
      <c r="AW492" s="43">
        <v>69</v>
      </c>
      <c r="AX492" s="43">
        <v>1359101</v>
      </c>
      <c r="AY492" s="43">
        <v>0.85299999999999998</v>
      </c>
      <c r="AZ492" s="43">
        <v>82</v>
      </c>
      <c r="BA492" s="43">
        <v>1114463</v>
      </c>
    </row>
    <row r="493" spans="42:53">
      <c r="AP493" s="42" t="s">
        <v>52</v>
      </c>
      <c r="AQ493" s="43">
        <v>26</v>
      </c>
      <c r="AR493" s="42" t="s">
        <v>7</v>
      </c>
      <c r="AS493" s="43">
        <v>24</v>
      </c>
      <c r="AT493" s="43">
        <v>7314783</v>
      </c>
      <c r="AU493" s="43">
        <v>0</v>
      </c>
      <c r="AV493" s="43">
        <v>7314783</v>
      </c>
      <c r="AW493" s="43">
        <v>65</v>
      </c>
      <c r="AX493" s="43">
        <v>507027</v>
      </c>
      <c r="AY493" s="43">
        <v>0.40500000000000003</v>
      </c>
      <c r="AZ493" s="43">
        <v>78</v>
      </c>
      <c r="BA493" s="43">
        <v>395481</v>
      </c>
    </row>
    <row r="494" spans="42:53">
      <c r="AP494" s="42" t="s">
        <v>52</v>
      </c>
      <c r="AQ494" s="43">
        <v>26</v>
      </c>
      <c r="AR494" s="42" t="s">
        <v>7</v>
      </c>
      <c r="AS494" s="43">
        <v>24</v>
      </c>
      <c r="AT494" s="43">
        <v>7314783</v>
      </c>
      <c r="AU494" s="43">
        <v>0</v>
      </c>
      <c r="AV494" s="43">
        <v>7314783</v>
      </c>
      <c r="AW494" s="43">
        <v>66</v>
      </c>
      <c r="AX494" s="43">
        <v>1809257</v>
      </c>
      <c r="AY494" s="43">
        <v>1</v>
      </c>
      <c r="AZ494" s="43">
        <v>79</v>
      </c>
      <c r="BA494" s="43">
        <v>1429313</v>
      </c>
    </row>
    <row r="495" spans="42:53">
      <c r="AP495" s="42" t="s">
        <v>52</v>
      </c>
      <c r="AQ495" s="43">
        <v>26</v>
      </c>
      <c r="AR495" s="42" t="s">
        <v>7</v>
      </c>
      <c r="AS495" s="43">
        <v>24</v>
      </c>
      <c r="AT495" s="43">
        <v>7314783</v>
      </c>
      <c r="AU495" s="43">
        <v>0</v>
      </c>
      <c r="AV495" s="43">
        <v>7314783</v>
      </c>
      <c r="AW495" s="43">
        <v>67</v>
      </c>
      <c r="AX495" s="43">
        <v>1738061</v>
      </c>
      <c r="AY495" s="43">
        <v>1</v>
      </c>
      <c r="AZ495" s="43">
        <v>80</v>
      </c>
      <c r="BA495" s="43">
        <v>1390449</v>
      </c>
    </row>
    <row r="496" spans="42:53">
      <c r="AP496" s="42" t="s">
        <v>52</v>
      </c>
      <c r="AQ496" s="43">
        <v>26</v>
      </c>
      <c r="AR496" s="42" t="s">
        <v>7</v>
      </c>
      <c r="AS496" s="43">
        <v>24</v>
      </c>
      <c r="AT496" s="43">
        <v>7314783</v>
      </c>
      <c r="AU496" s="43">
        <v>0</v>
      </c>
      <c r="AV496" s="43">
        <v>7314783</v>
      </c>
      <c r="AW496" s="43">
        <v>68</v>
      </c>
      <c r="AX496" s="43">
        <v>1666335</v>
      </c>
      <c r="AY496" s="43">
        <v>1</v>
      </c>
      <c r="AZ496" s="43">
        <v>81</v>
      </c>
      <c r="BA496" s="43">
        <v>1349731</v>
      </c>
    </row>
    <row r="497" spans="42:53">
      <c r="AP497" s="42" t="s">
        <v>52</v>
      </c>
      <c r="AQ497" s="43">
        <v>26</v>
      </c>
      <c r="AR497" s="42" t="s">
        <v>7</v>
      </c>
      <c r="AS497" s="43">
        <v>24</v>
      </c>
      <c r="AT497" s="43">
        <v>7314783</v>
      </c>
      <c r="AU497" s="43">
        <v>0</v>
      </c>
      <c r="AV497" s="43">
        <v>7314783</v>
      </c>
      <c r="AW497" s="43">
        <v>69</v>
      </c>
      <c r="AX497" s="43">
        <v>1594102</v>
      </c>
      <c r="AY497" s="43">
        <v>1</v>
      </c>
      <c r="AZ497" s="43">
        <v>82</v>
      </c>
      <c r="BA497" s="43">
        <v>1307164</v>
      </c>
    </row>
    <row r="498" spans="42:53">
      <c r="AP498" s="42" t="s">
        <v>52</v>
      </c>
      <c r="AQ498" s="43">
        <v>27</v>
      </c>
      <c r="AR498" s="42" t="s">
        <v>8</v>
      </c>
      <c r="AS498" s="43">
        <v>1</v>
      </c>
      <c r="AT498" s="43">
        <v>5721460</v>
      </c>
      <c r="AU498" s="43">
        <v>0</v>
      </c>
      <c r="AV498" s="43">
        <v>5721460</v>
      </c>
      <c r="AW498" s="43">
        <v>66</v>
      </c>
      <c r="AX498" s="43">
        <v>722961</v>
      </c>
      <c r="AY498" s="43">
        <v>0.4</v>
      </c>
      <c r="AZ498" s="43">
        <v>78</v>
      </c>
      <c r="BA498" s="43">
        <v>563910</v>
      </c>
    </row>
    <row r="499" spans="42:53">
      <c r="AP499" s="42" t="s">
        <v>52</v>
      </c>
      <c r="AQ499" s="43">
        <v>27</v>
      </c>
      <c r="AR499" s="42" t="s">
        <v>8</v>
      </c>
      <c r="AS499" s="43">
        <v>1</v>
      </c>
      <c r="AT499" s="43">
        <v>5721460</v>
      </c>
      <c r="AU499" s="43">
        <v>0</v>
      </c>
      <c r="AV499" s="43">
        <v>5721460</v>
      </c>
      <c r="AW499" s="43">
        <v>67</v>
      </c>
      <c r="AX499" s="43">
        <v>1738061</v>
      </c>
      <c r="AY499" s="43">
        <v>1</v>
      </c>
      <c r="AZ499" s="43">
        <v>79</v>
      </c>
      <c r="BA499" s="43">
        <v>1373068</v>
      </c>
    </row>
    <row r="500" spans="42:53">
      <c r="AP500" s="42" t="s">
        <v>52</v>
      </c>
      <c r="AQ500" s="43">
        <v>27</v>
      </c>
      <c r="AR500" s="42" t="s">
        <v>8</v>
      </c>
      <c r="AS500" s="43">
        <v>1</v>
      </c>
      <c r="AT500" s="43">
        <v>5721460</v>
      </c>
      <c r="AU500" s="43">
        <v>0</v>
      </c>
      <c r="AV500" s="43">
        <v>5721460</v>
      </c>
      <c r="AW500" s="43">
        <v>68</v>
      </c>
      <c r="AX500" s="43">
        <v>1666335</v>
      </c>
      <c r="AY500" s="43">
        <v>1</v>
      </c>
      <c r="AZ500" s="43">
        <v>80</v>
      </c>
      <c r="BA500" s="43">
        <v>1333068</v>
      </c>
    </row>
    <row r="501" spans="42:53">
      <c r="AP501" s="42" t="s">
        <v>52</v>
      </c>
      <c r="AQ501" s="43">
        <v>27</v>
      </c>
      <c r="AR501" s="42" t="s">
        <v>8</v>
      </c>
      <c r="AS501" s="43">
        <v>1</v>
      </c>
      <c r="AT501" s="43">
        <v>5721460</v>
      </c>
      <c r="AU501" s="43">
        <v>0</v>
      </c>
      <c r="AV501" s="43">
        <v>5721460</v>
      </c>
      <c r="AW501" s="43">
        <v>69</v>
      </c>
      <c r="AX501" s="43">
        <v>1594102</v>
      </c>
      <c r="AY501" s="43">
        <v>1</v>
      </c>
      <c r="AZ501" s="43">
        <v>81</v>
      </c>
      <c r="BA501" s="43">
        <v>1291223</v>
      </c>
    </row>
    <row r="502" spans="42:53">
      <c r="AP502" s="42" t="s">
        <v>52</v>
      </c>
      <c r="AQ502" s="43">
        <v>28</v>
      </c>
      <c r="AR502" s="42" t="s">
        <v>8</v>
      </c>
      <c r="AS502" s="43">
        <v>8</v>
      </c>
      <c r="AT502" s="43">
        <v>4311933</v>
      </c>
      <c r="AU502" s="43">
        <v>0</v>
      </c>
      <c r="AV502" s="43">
        <v>4311933</v>
      </c>
      <c r="AW502" s="43">
        <v>67</v>
      </c>
      <c r="AX502" s="43">
        <v>1051495</v>
      </c>
      <c r="AY502" s="43">
        <v>0.60499999999999998</v>
      </c>
      <c r="AZ502" s="43">
        <v>77</v>
      </c>
      <c r="BA502" s="43">
        <v>809651</v>
      </c>
    </row>
    <row r="503" spans="42:53">
      <c r="AP503" s="42" t="s">
        <v>52</v>
      </c>
      <c r="AQ503" s="43">
        <v>28</v>
      </c>
      <c r="AR503" s="42" t="s">
        <v>8</v>
      </c>
      <c r="AS503" s="43">
        <v>8</v>
      </c>
      <c r="AT503" s="43">
        <v>4311933</v>
      </c>
      <c r="AU503" s="43">
        <v>0</v>
      </c>
      <c r="AV503" s="43">
        <v>4311933</v>
      </c>
      <c r="AW503" s="43">
        <v>68</v>
      </c>
      <c r="AX503" s="43">
        <v>1666335</v>
      </c>
      <c r="AY503" s="43">
        <v>1</v>
      </c>
      <c r="AZ503" s="43">
        <v>78</v>
      </c>
      <c r="BA503" s="43">
        <v>1299741</v>
      </c>
    </row>
    <row r="504" spans="42:53">
      <c r="AP504" s="42" t="s">
        <v>52</v>
      </c>
      <c r="AQ504" s="43">
        <v>28</v>
      </c>
      <c r="AR504" s="42" t="s">
        <v>8</v>
      </c>
      <c r="AS504" s="43">
        <v>8</v>
      </c>
      <c r="AT504" s="43">
        <v>4311933</v>
      </c>
      <c r="AU504" s="43">
        <v>0</v>
      </c>
      <c r="AV504" s="43">
        <v>4311933</v>
      </c>
      <c r="AW504" s="43">
        <v>69</v>
      </c>
      <c r="AX504" s="43">
        <v>1594102</v>
      </c>
      <c r="AY504" s="43">
        <v>1</v>
      </c>
      <c r="AZ504" s="43">
        <v>79</v>
      </c>
      <c r="BA504" s="43">
        <v>1259341</v>
      </c>
    </row>
    <row r="505" spans="42:53">
      <c r="AP505" s="42" t="s">
        <v>52</v>
      </c>
      <c r="AQ505" s="43">
        <v>29</v>
      </c>
      <c r="AR505" s="42" t="s">
        <v>8</v>
      </c>
      <c r="AS505" s="43">
        <v>15</v>
      </c>
      <c r="AT505" s="43">
        <v>3106909</v>
      </c>
      <c r="AU505" s="43">
        <v>0</v>
      </c>
      <c r="AV505" s="43">
        <v>3106909</v>
      </c>
      <c r="AW505" s="43">
        <v>68</v>
      </c>
      <c r="AX505" s="43">
        <v>1512807</v>
      </c>
      <c r="AY505" s="43">
        <v>0.90800000000000003</v>
      </c>
      <c r="AZ505" s="43">
        <v>76</v>
      </c>
      <c r="BA505" s="43">
        <v>1149733</v>
      </c>
    </row>
    <row r="506" spans="42:53">
      <c r="AP506" s="42" t="s">
        <v>52</v>
      </c>
      <c r="AQ506" s="43">
        <v>29</v>
      </c>
      <c r="AR506" s="42" t="s">
        <v>8</v>
      </c>
      <c r="AS506" s="43">
        <v>15</v>
      </c>
      <c r="AT506" s="43">
        <v>3106909</v>
      </c>
      <c r="AU506" s="43">
        <v>0</v>
      </c>
      <c r="AV506" s="43">
        <v>3106909</v>
      </c>
      <c r="AW506" s="43">
        <v>69</v>
      </c>
      <c r="AX506" s="43">
        <v>1594102</v>
      </c>
      <c r="AY506" s="43">
        <v>1</v>
      </c>
      <c r="AZ506" s="43">
        <v>76</v>
      </c>
      <c r="BA506" s="43">
        <v>1211518</v>
      </c>
    </row>
    <row r="507" spans="42:53">
      <c r="AP507" s="42" t="s">
        <v>52</v>
      </c>
      <c r="AQ507" s="43">
        <v>30</v>
      </c>
      <c r="AR507" s="42" t="s">
        <v>8</v>
      </c>
      <c r="AS507" s="43">
        <v>23</v>
      </c>
      <c r="AT507" s="43">
        <v>2127095</v>
      </c>
      <c r="AU507" s="43">
        <v>0</v>
      </c>
      <c r="AV507" s="43">
        <v>2127095</v>
      </c>
      <c r="AW507" s="43">
        <v>68</v>
      </c>
      <c r="AX507" s="43">
        <v>532993</v>
      </c>
      <c r="AY507" s="43">
        <v>0.32</v>
      </c>
      <c r="AZ507" s="43">
        <v>73</v>
      </c>
      <c r="BA507" s="43">
        <v>389085</v>
      </c>
    </row>
    <row r="508" spans="42:53">
      <c r="AP508" s="42" t="s">
        <v>52</v>
      </c>
      <c r="AQ508" s="43">
        <v>30</v>
      </c>
      <c r="AR508" s="42" t="s">
        <v>8</v>
      </c>
      <c r="AS508" s="43">
        <v>23</v>
      </c>
      <c r="AT508" s="43">
        <v>2127095</v>
      </c>
      <c r="AU508" s="43">
        <v>0</v>
      </c>
      <c r="AV508" s="43">
        <v>2127095</v>
      </c>
      <c r="AW508" s="43">
        <v>69</v>
      </c>
      <c r="AX508" s="43">
        <v>1594102</v>
      </c>
      <c r="AY508" s="43">
        <v>1</v>
      </c>
      <c r="AZ508" s="43">
        <v>73</v>
      </c>
      <c r="BA508" s="43">
        <v>1163694</v>
      </c>
    </row>
    <row r="509" spans="42:53">
      <c r="AP509" s="42" t="s">
        <v>52</v>
      </c>
      <c r="AQ509" s="43">
        <v>31</v>
      </c>
      <c r="AR509" s="42" t="s">
        <v>8</v>
      </c>
      <c r="AS509" s="43">
        <v>29</v>
      </c>
      <c r="AT509" s="43">
        <v>1393196</v>
      </c>
      <c r="AU509" s="43">
        <v>0</v>
      </c>
      <c r="AV509" s="43">
        <v>1393196</v>
      </c>
      <c r="AW509" s="43">
        <v>69</v>
      </c>
      <c r="AX509" s="43">
        <v>1393196</v>
      </c>
      <c r="AY509" s="43">
        <v>0.874</v>
      </c>
      <c r="AZ509" s="43">
        <v>70</v>
      </c>
      <c r="BA509" s="43">
        <v>975237</v>
      </c>
    </row>
    <row r="510" spans="42:53">
      <c r="AP510" s="42" t="s">
        <v>52</v>
      </c>
      <c r="AQ510" s="43">
        <v>32</v>
      </c>
      <c r="AR510" s="42" t="s">
        <v>9</v>
      </c>
      <c r="AS510" s="43">
        <v>5</v>
      </c>
      <c r="AT510" s="43">
        <v>925919</v>
      </c>
      <c r="AU510" s="43">
        <v>0</v>
      </c>
      <c r="AV510" s="43">
        <v>925919</v>
      </c>
      <c r="AW510" s="43">
        <v>69</v>
      </c>
      <c r="AX510" s="43">
        <v>925919</v>
      </c>
      <c r="AY510" s="43">
        <v>0.58099999999999996</v>
      </c>
      <c r="AZ510" s="43">
        <v>66</v>
      </c>
      <c r="BA510" s="43">
        <v>611107</v>
      </c>
    </row>
    <row r="511" spans="42:53">
      <c r="AP511" s="42" t="s">
        <v>52</v>
      </c>
      <c r="AQ511" s="43">
        <v>33</v>
      </c>
      <c r="AR511" s="42" t="s">
        <v>9</v>
      </c>
      <c r="AS511" s="43">
        <v>12</v>
      </c>
      <c r="AT511" s="43">
        <v>745970</v>
      </c>
      <c r="AU511" s="43">
        <v>0</v>
      </c>
      <c r="AV511" s="43">
        <v>745970</v>
      </c>
      <c r="AW511" s="43">
        <v>69</v>
      </c>
      <c r="AX511" s="43">
        <v>745970</v>
      </c>
      <c r="AY511" s="43">
        <v>0.46800000000000003</v>
      </c>
      <c r="AZ511" s="43">
        <v>61</v>
      </c>
      <c r="BA511" s="43">
        <v>455042</v>
      </c>
    </row>
    <row r="512" spans="42:53">
      <c r="AP512" s="42" t="s">
        <v>52</v>
      </c>
      <c r="AQ512" s="43">
        <v>34</v>
      </c>
      <c r="AR512" s="42" t="s">
        <v>9</v>
      </c>
      <c r="AS512" s="43">
        <v>19</v>
      </c>
      <c r="AT512" s="43">
        <v>874057</v>
      </c>
      <c r="AU512" s="43">
        <v>0</v>
      </c>
      <c r="AV512" s="43">
        <v>874057</v>
      </c>
      <c r="AW512" s="43">
        <v>69</v>
      </c>
      <c r="AX512" s="43">
        <v>874057</v>
      </c>
      <c r="AY512" s="43">
        <v>0.54800000000000004</v>
      </c>
      <c r="AZ512" s="43">
        <v>56</v>
      </c>
      <c r="BA512" s="43">
        <v>489472</v>
      </c>
    </row>
    <row r="513" spans="42:53">
      <c r="AP513" s="42" t="s">
        <v>52</v>
      </c>
      <c r="AQ513" s="43">
        <v>35</v>
      </c>
      <c r="AR513" s="42" t="s">
        <v>9</v>
      </c>
      <c r="AS513" s="43">
        <v>26</v>
      </c>
      <c r="AT513" s="43">
        <v>1330885</v>
      </c>
      <c r="AU513" s="43">
        <v>0</v>
      </c>
      <c r="AV513" s="43">
        <v>1330885</v>
      </c>
      <c r="AW513" s="43">
        <v>69</v>
      </c>
      <c r="AX513" s="43">
        <v>1330885</v>
      </c>
      <c r="AY513" s="43">
        <v>0.83499999999999996</v>
      </c>
      <c r="AZ513" s="43">
        <v>51</v>
      </c>
      <c r="BA513" s="43">
        <v>678751</v>
      </c>
    </row>
    <row r="514" spans="42:53">
      <c r="AP514" s="42" t="s">
        <v>52</v>
      </c>
      <c r="AQ514" s="43">
        <v>36</v>
      </c>
      <c r="AR514" s="42" t="s">
        <v>10</v>
      </c>
      <c r="AS514" s="43">
        <v>2</v>
      </c>
      <c r="AT514" s="43">
        <v>2137160</v>
      </c>
      <c r="AU514" s="43">
        <v>1140155</v>
      </c>
      <c r="AV514" s="43">
        <v>997005</v>
      </c>
      <c r="AW514" s="43">
        <v>68</v>
      </c>
      <c r="AX514" s="43">
        <v>543058</v>
      </c>
      <c r="AY514" s="43">
        <v>0.32600000000000001</v>
      </c>
      <c r="AZ514" s="43">
        <v>47</v>
      </c>
      <c r="BA514" s="43">
        <v>255237</v>
      </c>
    </row>
    <row r="515" spans="42:53">
      <c r="AP515" s="42" t="s">
        <v>52</v>
      </c>
      <c r="AQ515" s="43">
        <v>36</v>
      </c>
      <c r="AR515" s="42" t="s">
        <v>10</v>
      </c>
      <c r="AS515" s="43">
        <v>2</v>
      </c>
      <c r="AT515" s="43">
        <v>2137160</v>
      </c>
      <c r="AU515" s="43">
        <v>1140155</v>
      </c>
      <c r="AV515" s="43">
        <v>997005</v>
      </c>
      <c r="AW515" s="43">
        <v>69</v>
      </c>
      <c r="AX515" s="43">
        <v>453947</v>
      </c>
      <c r="AY515" s="43">
        <v>0.28499999999999998</v>
      </c>
      <c r="AZ515" s="43">
        <v>46</v>
      </c>
      <c r="BA515" s="43">
        <v>208816</v>
      </c>
    </row>
    <row r="516" spans="42:53">
      <c r="AP516" s="42" t="s">
        <v>52</v>
      </c>
      <c r="AQ516" s="43">
        <v>37</v>
      </c>
      <c r="AR516" s="42" t="s">
        <v>10</v>
      </c>
      <c r="AS516" s="43">
        <v>9</v>
      </c>
      <c r="AT516" s="43">
        <v>3313590</v>
      </c>
      <c r="AU516" s="43">
        <v>2643050</v>
      </c>
      <c r="AV516" s="43">
        <v>670540</v>
      </c>
      <c r="AW516" s="43">
        <v>67</v>
      </c>
      <c r="AX516" s="43">
        <v>53152</v>
      </c>
      <c r="AY516" s="43">
        <v>3.1E-2</v>
      </c>
      <c r="AZ516" s="43">
        <v>43</v>
      </c>
      <c r="BA516" s="43">
        <v>22855</v>
      </c>
    </row>
    <row r="517" spans="42:53">
      <c r="AP517" s="42" t="s">
        <v>52</v>
      </c>
      <c r="AQ517" s="43">
        <v>37</v>
      </c>
      <c r="AR517" s="42" t="s">
        <v>10</v>
      </c>
      <c r="AS517" s="43">
        <v>9</v>
      </c>
      <c r="AT517" s="43">
        <v>3313590</v>
      </c>
      <c r="AU517" s="43">
        <v>2643050</v>
      </c>
      <c r="AV517" s="43">
        <v>670540</v>
      </c>
      <c r="AW517" s="43">
        <v>68</v>
      </c>
      <c r="AX517" s="43">
        <v>617388</v>
      </c>
      <c r="AY517" s="43">
        <v>0.371</v>
      </c>
      <c r="AZ517" s="43">
        <v>42</v>
      </c>
      <c r="BA517" s="43">
        <v>259303</v>
      </c>
    </row>
    <row r="518" spans="42:53">
      <c r="AP518" s="42" t="s">
        <v>52</v>
      </c>
      <c r="AQ518" s="43">
        <v>38</v>
      </c>
      <c r="AR518" s="42" t="s">
        <v>10</v>
      </c>
      <c r="AS518" s="43">
        <v>16</v>
      </c>
      <c r="AT518" s="43">
        <v>4880880</v>
      </c>
      <c r="AU518" s="43">
        <v>4539187</v>
      </c>
      <c r="AV518" s="43">
        <v>341693</v>
      </c>
      <c r="AW518" s="43">
        <v>67</v>
      </c>
      <c r="AX518" s="43">
        <v>341693</v>
      </c>
      <c r="AY518" s="43">
        <v>0.19700000000000001</v>
      </c>
      <c r="AZ518" s="43">
        <v>38</v>
      </c>
      <c r="BA518" s="43">
        <v>129843</v>
      </c>
    </row>
    <row r="519" spans="42:53">
      <c r="AP519" s="42" t="s">
        <v>52</v>
      </c>
      <c r="AQ519" s="43">
        <v>39</v>
      </c>
      <c r="AR519" s="42" t="s">
        <v>10</v>
      </c>
      <c r="AS519" s="43">
        <v>23</v>
      </c>
      <c r="AT519" s="43">
        <v>6859738</v>
      </c>
      <c r="AU519" s="43">
        <v>6789738</v>
      </c>
      <c r="AV519" s="43">
        <v>70000</v>
      </c>
      <c r="AW519" s="43">
        <v>65</v>
      </c>
      <c r="AX519" s="43">
        <v>51982</v>
      </c>
      <c r="AY519" s="43">
        <v>4.1000000000000002E-2</v>
      </c>
      <c r="AZ519" s="43">
        <v>35</v>
      </c>
      <c r="BA519" s="43">
        <v>18194</v>
      </c>
    </row>
    <row r="520" spans="42:53">
      <c r="AP520" s="42" t="s">
        <v>52</v>
      </c>
      <c r="AQ520" s="43">
        <v>39</v>
      </c>
      <c r="AR520" s="42" t="s">
        <v>10</v>
      </c>
      <c r="AS520" s="43">
        <v>23</v>
      </c>
      <c r="AT520" s="43">
        <v>6859738</v>
      </c>
      <c r="AU520" s="43">
        <v>6789738</v>
      </c>
      <c r="AV520" s="43">
        <v>70000</v>
      </c>
      <c r="AW520" s="43">
        <v>66</v>
      </c>
      <c r="AX520" s="43">
        <v>18018</v>
      </c>
      <c r="AY520" s="43">
        <v>0.01</v>
      </c>
      <c r="AZ520" s="43">
        <v>34</v>
      </c>
      <c r="BA520" s="43">
        <v>6126</v>
      </c>
    </row>
    <row r="521" spans="42:53">
      <c r="AP521" s="42" t="s">
        <v>53</v>
      </c>
      <c r="AQ521" s="43">
        <v>10</v>
      </c>
      <c r="AR521" s="42" t="s">
        <v>4</v>
      </c>
      <c r="AS521" s="43">
        <v>4</v>
      </c>
      <c r="AT521" s="43">
        <v>40907825</v>
      </c>
      <c r="AU521" s="43">
        <v>37763340</v>
      </c>
      <c r="AV521" s="43">
        <v>3144485</v>
      </c>
      <c r="AW521" s="43">
        <v>45</v>
      </c>
      <c r="AX521" s="43">
        <v>676553</v>
      </c>
      <c r="AY521" s="43">
        <v>0.32300000000000001</v>
      </c>
      <c r="AZ521" s="43">
        <v>60</v>
      </c>
      <c r="BA521" s="43">
        <v>405932</v>
      </c>
    </row>
    <row r="522" spans="42:53">
      <c r="AP522" s="42" t="s">
        <v>53</v>
      </c>
      <c r="AQ522" s="43">
        <v>10</v>
      </c>
      <c r="AR522" s="42" t="s">
        <v>4</v>
      </c>
      <c r="AS522" s="43">
        <v>4</v>
      </c>
      <c r="AT522" s="43">
        <v>40907825</v>
      </c>
      <c r="AU522" s="43">
        <v>37763340</v>
      </c>
      <c r="AV522" s="43">
        <v>3144485</v>
      </c>
      <c r="AW522" s="43">
        <v>46</v>
      </c>
      <c r="AX522" s="43">
        <v>2059999</v>
      </c>
      <c r="AY522" s="43">
        <v>1</v>
      </c>
      <c r="AZ522" s="43">
        <v>60</v>
      </c>
      <c r="BA522" s="43">
        <v>1235999</v>
      </c>
    </row>
    <row r="523" spans="42:53">
      <c r="AP523" s="42" t="s">
        <v>53</v>
      </c>
      <c r="AQ523" s="43">
        <v>10</v>
      </c>
      <c r="AR523" s="42" t="s">
        <v>4</v>
      </c>
      <c r="AS523" s="43">
        <v>4</v>
      </c>
      <c r="AT523" s="43">
        <v>40907825</v>
      </c>
      <c r="AU523" s="43">
        <v>37763340</v>
      </c>
      <c r="AV523" s="43">
        <v>3144485</v>
      </c>
      <c r="AW523" s="43">
        <v>47</v>
      </c>
      <c r="AX523" s="43">
        <v>407933</v>
      </c>
      <c r="AY523" s="43">
        <v>0.20200000000000001</v>
      </c>
      <c r="AZ523" s="43">
        <v>60</v>
      </c>
      <c r="BA523" s="43">
        <v>244760</v>
      </c>
    </row>
    <row r="524" spans="42:53">
      <c r="AP524" s="42" t="s">
        <v>53</v>
      </c>
      <c r="AQ524" s="43">
        <v>11</v>
      </c>
      <c r="AR524" s="42" t="s">
        <v>4</v>
      </c>
      <c r="AS524" s="43">
        <v>11</v>
      </c>
      <c r="AT524" s="43">
        <v>39189832</v>
      </c>
      <c r="AU524" s="43">
        <v>36059424</v>
      </c>
      <c r="AV524" s="43">
        <v>3130408</v>
      </c>
      <c r="AW524" s="43">
        <v>46</v>
      </c>
      <c r="AX524" s="43">
        <v>1018559</v>
      </c>
      <c r="AY524" s="43">
        <v>0.49399999999999999</v>
      </c>
      <c r="AZ524" s="43">
        <v>62</v>
      </c>
      <c r="BA524" s="43">
        <v>631507</v>
      </c>
    </row>
    <row r="525" spans="42:53">
      <c r="AP525" s="42" t="s">
        <v>53</v>
      </c>
      <c r="AQ525" s="43">
        <v>11</v>
      </c>
      <c r="AR525" s="42" t="s">
        <v>4</v>
      </c>
      <c r="AS525" s="43">
        <v>11</v>
      </c>
      <c r="AT525" s="43">
        <v>39189832</v>
      </c>
      <c r="AU525" s="43">
        <v>36059424</v>
      </c>
      <c r="AV525" s="43">
        <v>3130408</v>
      </c>
      <c r="AW525" s="43">
        <v>47</v>
      </c>
      <c r="AX525" s="43">
        <v>2022456</v>
      </c>
      <c r="AY525" s="43">
        <v>1</v>
      </c>
      <c r="AZ525" s="43">
        <v>62</v>
      </c>
      <c r="BA525" s="43">
        <v>1253923</v>
      </c>
    </row>
    <row r="526" spans="42:53">
      <c r="AP526" s="42" t="s">
        <v>53</v>
      </c>
      <c r="AQ526" s="43">
        <v>11</v>
      </c>
      <c r="AR526" s="42" t="s">
        <v>4</v>
      </c>
      <c r="AS526" s="43">
        <v>11</v>
      </c>
      <c r="AT526" s="43">
        <v>39189832</v>
      </c>
      <c r="AU526" s="43">
        <v>36059424</v>
      </c>
      <c r="AV526" s="43">
        <v>3130408</v>
      </c>
      <c r="AW526" s="43">
        <v>48</v>
      </c>
      <c r="AX526" s="43">
        <v>89393</v>
      </c>
      <c r="AY526" s="43">
        <v>4.4999999999999998E-2</v>
      </c>
      <c r="AZ526" s="43">
        <v>62</v>
      </c>
      <c r="BA526" s="43">
        <v>55424</v>
      </c>
    </row>
    <row r="527" spans="42:53">
      <c r="AP527" s="42" t="s">
        <v>53</v>
      </c>
      <c r="AQ527" s="43">
        <v>12</v>
      </c>
      <c r="AR527" s="42" t="s">
        <v>4</v>
      </c>
      <c r="AS527" s="43">
        <v>18</v>
      </c>
      <c r="AT527" s="43">
        <v>37324334</v>
      </c>
      <c r="AU527" s="43">
        <v>34111550</v>
      </c>
      <c r="AV527" s="43">
        <v>3212784</v>
      </c>
      <c r="AW527" s="43">
        <v>47</v>
      </c>
      <c r="AX527" s="43">
        <v>1175517</v>
      </c>
      <c r="AY527" s="43">
        <v>0.58099999999999996</v>
      </c>
      <c r="AZ527" s="43">
        <v>64</v>
      </c>
      <c r="BA527" s="43">
        <v>752331</v>
      </c>
    </row>
    <row r="528" spans="42:53">
      <c r="AP528" s="42" t="s">
        <v>53</v>
      </c>
      <c r="AQ528" s="43">
        <v>12</v>
      </c>
      <c r="AR528" s="42" t="s">
        <v>4</v>
      </c>
      <c r="AS528" s="43">
        <v>18</v>
      </c>
      <c r="AT528" s="43">
        <v>37324334</v>
      </c>
      <c r="AU528" s="43">
        <v>34111550</v>
      </c>
      <c r="AV528" s="43">
        <v>3212784</v>
      </c>
      <c r="AW528" s="43">
        <v>48</v>
      </c>
      <c r="AX528" s="43">
        <v>1984297</v>
      </c>
      <c r="AY528" s="43">
        <v>1</v>
      </c>
      <c r="AZ528" s="43">
        <v>64</v>
      </c>
      <c r="BA528" s="43">
        <v>1269950</v>
      </c>
    </row>
    <row r="529" spans="42:53">
      <c r="AP529" s="42" t="s">
        <v>53</v>
      </c>
      <c r="AQ529" s="43">
        <v>12</v>
      </c>
      <c r="AR529" s="42" t="s">
        <v>4</v>
      </c>
      <c r="AS529" s="43">
        <v>18</v>
      </c>
      <c r="AT529" s="43">
        <v>37324334</v>
      </c>
      <c r="AU529" s="43">
        <v>34111550</v>
      </c>
      <c r="AV529" s="43">
        <v>3212784</v>
      </c>
      <c r="AW529" s="43">
        <v>49</v>
      </c>
      <c r="AX529" s="43">
        <v>52970</v>
      </c>
      <c r="AY529" s="43">
        <v>2.7E-2</v>
      </c>
      <c r="AZ529" s="43">
        <v>64</v>
      </c>
      <c r="BA529" s="43">
        <v>33901</v>
      </c>
    </row>
    <row r="530" spans="42:53">
      <c r="AP530" s="42" t="s">
        <v>53</v>
      </c>
      <c r="AQ530" s="43">
        <v>13</v>
      </c>
      <c r="AR530" s="42" t="s">
        <v>4</v>
      </c>
      <c r="AS530" s="43">
        <v>25</v>
      </c>
      <c r="AT530" s="43">
        <v>35332035</v>
      </c>
      <c r="AU530" s="43">
        <v>31930933</v>
      </c>
      <c r="AV530" s="43">
        <v>3401102</v>
      </c>
      <c r="AW530" s="43">
        <v>48</v>
      </c>
      <c r="AX530" s="43">
        <v>1167515</v>
      </c>
      <c r="AY530" s="43">
        <v>0.58799999999999997</v>
      </c>
      <c r="AZ530" s="43">
        <v>66</v>
      </c>
      <c r="BA530" s="43">
        <v>770560</v>
      </c>
    </row>
    <row r="531" spans="42:53">
      <c r="AP531" s="42" t="s">
        <v>53</v>
      </c>
      <c r="AQ531" s="43">
        <v>13</v>
      </c>
      <c r="AR531" s="42" t="s">
        <v>4</v>
      </c>
      <c r="AS531" s="43">
        <v>25</v>
      </c>
      <c r="AT531" s="43">
        <v>35332035</v>
      </c>
      <c r="AU531" s="43">
        <v>31930933</v>
      </c>
      <c r="AV531" s="43">
        <v>3401102</v>
      </c>
      <c r="AW531" s="43">
        <v>49</v>
      </c>
      <c r="AX531" s="43">
        <v>1945533</v>
      </c>
      <c r="AY531" s="43">
        <v>1</v>
      </c>
      <c r="AZ531" s="43">
        <v>66</v>
      </c>
      <c r="BA531" s="43">
        <v>1284052</v>
      </c>
    </row>
    <row r="532" spans="42:53">
      <c r="AP532" s="42" t="s">
        <v>53</v>
      </c>
      <c r="AQ532" s="43">
        <v>13</v>
      </c>
      <c r="AR532" s="42" t="s">
        <v>4</v>
      </c>
      <c r="AS532" s="43">
        <v>25</v>
      </c>
      <c r="AT532" s="43">
        <v>35332035</v>
      </c>
      <c r="AU532" s="43">
        <v>31930933</v>
      </c>
      <c r="AV532" s="43">
        <v>3401102</v>
      </c>
      <c r="AW532" s="43">
        <v>50</v>
      </c>
      <c r="AX532" s="43">
        <v>288054</v>
      </c>
      <c r="AY532" s="43">
        <v>0.151</v>
      </c>
      <c r="AZ532" s="43">
        <v>66</v>
      </c>
      <c r="BA532" s="43">
        <v>190116</v>
      </c>
    </row>
    <row r="533" spans="42:53">
      <c r="AP533" s="42" t="s">
        <v>53</v>
      </c>
      <c r="AQ533" s="43">
        <v>14</v>
      </c>
      <c r="AR533" s="42" t="s">
        <v>5</v>
      </c>
      <c r="AS533" s="43">
        <v>1</v>
      </c>
      <c r="AT533" s="43">
        <v>33233643</v>
      </c>
      <c r="AU533" s="43">
        <v>29528787</v>
      </c>
      <c r="AV533" s="43">
        <v>3704856</v>
      </c>
      <c r="AW533" s="43">
        <v>49</v>
      </c>
      <c r="AX533" s="43">
        <v>1014656</v>
      </c>
      <c r="AY533" s="43">
        <v>0.52200000000000002</v>
      </c>
      <c r="AZ533" s="43">
        <v>54</v>
      </c>
      <c r="BA533" s="43">
        <v>547914</v>
      </c>
    </row>
    <row r="534" spans="42:53">
      <c r="AP534" s="42" t="s">
        <v>53</v>
      </c>
      <c r="AQ534" s="43">
        <v>14</v>
      </c>
      <c r="AR534" s="42" t="s">
        <v>5</v>
      </c>
      <c r="AS534" s="43">
        <v>1</v>
      </c>
      <c r="AT534" s="43">
        <v>33233643</v>
      </c>
      <c r="AU534" s="43">
        <v>29528787</v>
      </c>
      <c r="AV534" s="43">
        <v>3704856</v>
      </c>
      <c r="AW534" s="43">
        <v>50</v>
      </c>
      <c r="AX534" s="43">
        <v>1906177</v>
      </c>
      <c r="AY534" s="43">
        <v>1</v>
      </c>
      <c r="AZ534" s="43">
        <v>53</v>
      </c>
      <c r="BA534" s="43">
        <v>1010274</v>
      </c>
    </row>
    <row r="535" spans="42:53">
      <c r="AP535" s="42" t="s">
        <v>53</v>
      </c>
      <c r="AQ535" s="43">
        <v>14</v>
      </c>
      <c r="AR535" s="42" t="s">
        <v>5</v>
      </c>
      <c r="AS535" s="43">
        <v>1</v>
      </c>
      <c r="AT535" s="43">
        <v>33233643</v>
      </c>
      <c r="AU535" s="43">
        <v>29528787</v>
      </c>
      <c r="AV535" s="43">
        <v>3704856</v>
      </c>
      <c r="AW535" s="43">
        <v>51</v>
      </c>
      <c r="AX535" s="43">
        <v>784023</v>
      </c>
      <c r="AY535" s="43">
        <v>0.42</v>
      </c>
      <c r="AZ535" s="43">
        <v>53</v>
      </c>
      <c r="BA535" s="43">
        <v>415532</v>
      </c>
    </row>
    <row r="536" spans="42:53">
      <c r="AP536" s="42" t="s">
        <v>53</v>
      </c>
      <c r="AQ536" s="43">
        <v>15</v>
      </c>
      <c r="AR536" s="42" t="s">
        <v>5</v>
      </c>
      <c r="AS536" s="43">
        <v>8</v>
      </c>
      <c r="AT536" s="43">
        <v>31049864</v>
      </c>
      <c r="AU536" s="43">
        <v>26916325</v>
      </c>
      <c r="AV536" s="43">
        <v>4133539</v>
      </c>
      <c r="AW536" s="43">
        <v>50</v>
      </c>
      <c r="AX536" s="43">
        <v>737054</v>
      </c>
      <c r="AY536" s="43">
        <v>0.38700000000000001</v>
      </c>
      <c r="AZ536" s="43">
        <v>56</v>
      </c>
      <c r="BA536" s="43">
        <v>412750</v>
      </c>
    </row>
    <row r="537" spans="42:53">
      <c r="AP537" s="42" t="s">
        <v>53</v>
      </c>
      <c r="AQ537" s="43">
        <v>15</v>
      </c>
      <c r="AR537" s="42" t="s">
        <v>5</v>
      </c>
      <c r="AS537" s="43">
        <v>8</v>
      </c>
      <c r="AT537" s="43">
        <v>31049864</v>
      </c>
      <c r="AU537" s="43">
        <v>26916325</v>
      </c>
      <c r="AV537" s="43">
        <v>4133539</v>
      </c>
      <c r="AW537" s="43">
        <v>51</v>
      </c>
      <c r="AX537" s="43">
        <v>1866240</v>
      </c>
      <c r="AY537" s="43">
        <v>1</v>
      </c>
      <c r="AZ537" s="43">
        <v>56</v>
      </c>
      <c r="BA537" s="43">
        <v>1045094</v>
      </c>
    </row>
    <row r="538" spans="42:53">
      <c r="AP538" s="42" t="s">
        <v>53</v>
      </c>
      <c r="AQ538" s="43">
        <v>15</v>
      </c>
      <c r="AR538" s="42" t="s">
        <v>5</v>
      </c>
      <c r="AS538" s="43">
        <v>8</v>
      </c>
      <c r="AT538" s="43">
        <v>31049864</v>
      </c>
      <c r="AU538" s="43">
        <v>26916325</v>
      </c>
      <c r="AV538" s="43">
        <v>4133539</v>
      </c>
      <c r="AW538" s="43">
        <v>52</v>
      </c>
      <c r="AX538" s="43">
        <v>1530244</v>
      </c>
      <c r="AY538" s="43">
        <v>0.83799999999999997</v>
      </c>
      <c r="AZ538" s="43">
        <v>56</v>
      </c>
      <c r="BA538" s="43">
        <v>856937</v>
      </c>
    </row>
    <row r="539" spans="42:53">
      <c r="AP539" s="42" t="s">
        <v>53</v>
      </c>
      <c r="AQ539" s="43">
        <v>16</v>
      </c>
      <c r="AR539" s="42" t="s">
        <v>5</v>
      </c>
      <c r="AS539" s="43">
        <v>15</v>
      </c>
      <c r="AT539" s="43">
        <v>28801404</v>
      </c>
      <c r="AU539" s="43">
        <v>24104762</v>
      </c>
      <c r="AV539" s="43">
        <v>4696642</v>
      </c>
      <c r="AW539" s="43">
        <v>51</v>
      </c>
      <c r="AX539" s="43">
        <v>354835</v>
      </c>
      <c r="AY539" s="43">
        <v>0.19</v>
      </c>
      <c r="AZ539" s="43">
        <v>59</v>
      </c>
      <c r="BA539" s="43">
        <v>209353</v>
      </c>
    </row>
    <row r="540" spans="42:53">
      <c r="AP540" s="42" t="s">
        <v>53</v>
      </c>
      <c r="AQ540" s="43">
        <v>16</v>
      </c>
      <c r="AR540" s="42" t="s">
        <v>5</v>
      </c>
      <c r="AS540" s="43">
        <v>15</v>
      </c>
      <c r="AT540" s="43">
        <v>28801404</v>
      </c>
      <c r="AU540" s="43">
        <v>24104762</v>
      </c>
      <c r="AV540" s="43">
        <v>4696642</v>
      </c>
      <c r="AW540" s="43">
        <v>52</v>
      </c>
      <c r="AX540" s="43">
        <v>1825735</v>
      </c>
      <c r="AY540" s="43">
        <v>1</v>
      </c>
      <c r="AZ540" s="43">
        <v>58</v>
      </c>
      <c r="BA540" s="43">
        <v>1058926</v>
      </c>
    </row>
    <row r="541" spans="42:53">
      <c r="AP541" s="42" t="s">
        <v>53</v>
      </c>
      <c r="AQ541" s="43">
        <v>16</v>
      </c>
      <c r="AR541" s="42" t="s">
        <v>5</v>
      </c>
      <c r="AS541" s="43">
        <v>15</v>
      </c>
      <c r="AT541" s="43">
        <v>28801404</v>
      </c>
      <c r="AU541" s="43">
        <v>24104762</v>
      </c>
      <c r="AV541" s="43">
        <v>4696642</v>
      </c>
      <c r="AW541" s="43">
        <v>53</v>
      </c>
      <c r="AX541" s="43">
        <v>1784673</v>
      </c>
      <c r="AY541" s="43">
        <v>1</v>
      </c>
      <c r="AZ541" s="43">
        <v>58</v>
      </c>
      <c r="BA541" s="43">
        <v>1035110</v>
      </c>
    </row>
    <row r="542" spans="42:53">
      <c r="AP542" s="42" t="s">
        <v>53</v>
      </c>
      <c r="AQ542" s="43">
        <v>16</v>
      </c>
      <c r="AR542" s="42" t="s">
        <v>5</v>
      </c>
      <c r="AS542" s="43">
        <v>15</v>
      </c>
      <c r="AT542" s="43">
        <v>28801404</v>
      </c>
      <c r="AU542" s="43">
        <v>24104762</v>
      </c>
      <c r="AV542" s="43">
        <v>4696642</v>
      </c>
      <c r="AW542" s="43">
        <v>54</v>
      </c>
      <c r="AX542" s="43">
        <v>731399</v>
      </c>
      <c r="AY542" s="43">
        <v>0.42</v>
      </c>
      <c r="AZ542" s="43">
        <v>58</v>
      </c>
      <c r="BA542" s="43">
        <v>424211</v>
      </c>
    </row>
    <row r="543" spans="42:53">
      <c r="AP543" s="42" t="s">
        <v>53</v>
      </c>
      <c r="AQ543" s="43">
        <v>17</v>
      </c>
      <c r="AR543" s="42" t="s">
        <v>5</v>
      </c>
      <c r="AS543" s="43">
        <v>22</v>
      </c>
      <c r="AT543" s="43">
        <v>26508970</v>
      </c>
      <c r="AU543" s="43">
        <v>21105312</v>
      </c>
      <c r="AV543" s="43">
        <v>5403658</v>
      </c>
      <c r="AW543" s="43">
        <v>53</v>
      </c>
      <c r="AX543" s="43">
        <v>1672809</v>
      </c>
      <c r="AY543" s="43">
        <v>0.93700000000000006</v>
      </c>
      <c r="AZ543" s="43">
        <v>61</v>
      </c>
      <c r="BA543" s="43">
        <v>1020413</v>
      </c>
    </row>
    <row r="544" spans="42:53">
      <c r="AP544" s="42" t="s">
        <v>53</v>
      </c>
      <c r="AQ544" s="43">
        <v>17</v>
      </c>
      <c r="AR544" s="42" t="s">
        <v>5</v>
      </c>
      <c r="AS544" s="43">
        <v>22</v>
      </c>
      <c r="AT544" s="43">
        <v>26508970</v>
      </c>
      <c r="AU544" s="43">
        <v>21105312</v>
      </c>
      <c r="AV544" s="43">
        <v>5403658</v>
      </c>
      <c r="AW544" s="43">
        <v>54</v>
      </c>
      <c r="AX544" s="43">
        <v>1743068</v>
      </c>
      <c r="AY544" s="43">
        <v>1</v>
      </c>
      <c r="AZ544" s="43">
        <v>61</v>
      </c>
      <c r="BA544" s="43">
        <v>1063271</v>
      </c>
    </row>
    <row r="545" spans="42:53">
      <c r="AP545" s="42" t="s">
        <v>53</v>
      </c>
      <c r="AQ545" s="43">
        <v>17</v>
      </c>
      <c r="AR545" s="42" t="s">
        <v>5</v>
      </c>
      <c r="AS545" s="43">
        <v>22</v>
      </c>
      <c r="AT545" s="43">
        <v>26508970</v>
      </c>
      <c r="AU545" s="43">
        <v>21105312</v>
      </c>
      <c r="AV545" s="43">
        <v>5403658</v>
      </c>
      <c r="AW545" s="43">
        <v>55</v>
      </c>
      <c r="AX545" s="43">
        <v>1700932</v>
      </c>
      <c r="AY545" s="43">
        <v>1</v>
      </c>
      <c r="AZ545" s="43">
        <v>60</v>
      </c>
      <c r="BA545" s="43">
        <v>1020559</v>
      </c>
    </row>
    <row r="546" spans="42:53">
      <c r="AP546" s="42" t="s">
        <v>53</v>
      </c>
      <c r="AQ546" s="43">
        <v>17</v>
      </c>
      <c r="AR546" s="42" t="s">
        <v>5</v>
      </c>
      <c r="AS546" s="43">
        <v>22</v>
      </c>
      <c r="AT546" s="43">
        <v>26508970</v>
      </c>
      <c r="AU546" s="43">
        <v>21105312</v>
      </c>
      <c r="AV546" s="43">
        <v>5403658</v>
      </c>
      <c r="AW546" s="43">
        <v>56</v>
      </c>
      <c r="AX546" s="43">
        <v>286848</v>
      </c>
      <c r="AY546" s="43">
        <v>0.17299999999999999</v>
      </c>
      <c r="AZ546" s="43">
        <v>60</v>
      </c>
      <c r="BA546" s="43">
        <v>172109</v>
      </c>
    </row>
    <row r="547" spans="42:53">
      <c r="AP547" s="42" t="s">
        <v>53</v>
      </c>
      <c r="AQ547" s="43">
        <v>18</v>
      </c>
      <c r="AR547" s="42" t="s">
        <v>5</v>
      </c>
      <c r="AS547" s="43">
        <v>29</v>
      </c>
      <c r="AT547" s="43">
        <v>24193268</v>
      </c>
      <c r="AU547" s="43">
        <v>17929188</v>
      </c>
      <c r="AV547" s="43">
        <v>6264080</v>
      </c>
      <c r="AW547" s="43">
        <v>54</v>
      </c>
      <c r="AX547" s="43">
        <v>1100175</v>
      </c>
      <c r="AY547" s="43">
        <v>0.63100000000000001</v>
      </c>
      <c r="AZ547" s="43">
        <v>63</v>
      </c>
      <c r="BA547" s="43">
        <v>693110</v>
      </c>
    </row>
    <row r="548" spans="42:53">
      <c r="AP548" s="42" t="s">
        <v>53</v>
      </c>
      <c r="AQ548" s="43">
        <v>18</v>
      </c>
      <c r="AR548" s="42" t="s">
        <v>5</v>
      </c>
      <c r="AS548" s="43">
        <v>29</v>
      </c>
      <c r="AT548" s="43">
        <v>24193268</v>
      </c>
      <c r="AU548" s="43">
        <v>17929188</v>
      </c>
      <c r="AV548" s="43">
        <v>6264080</v>
      </c>
      <c r="AW548" s="43">
        <v>55</v>
      </c>
      <c r="AX548" s="43">
        <v>1700932</v>
      </c>
      <c r="AY548" s="43">
        <v>1</v>
      </c>
      <c r="AZ548" s="43">
        <v>63</v>
      </c>
      <c r="BA548" s="43">
        <v>1071587</v>
      </c>
    </row>
    <row r="549" spans="42:53">
      <c r="AP549" s="42" t="s">
        <v>53</v>
      </c>
      <c r="AQ549" s="43">
        <v>18</v>
      </c>
      <c r="AR549" s="42" t="s">
        <v>5</v>
      </c>
      <c r="AS549" s="43">
        <v>29</v>
      </c>
      <c r="AT549" s="43">
        <v>24193268</v>
      </c>
      <c r="AU549" s="43">
        <v>17929188</v>
      </c>
      <c r="AV549" s="43">
        <v>6264080</v>
      </c>
      <c r="AW549" s="43">
        <v>56</v>
      </c>
      <c r="AX549" s="43">
        <v>1658278</v>
      </c>
      <c r="AY549" s="43">
        <v>1</v>
      </c>
      <c r="AZ549" s="43">
        <v>63</v>
      </c>
      <c r="BA549" s="43">
        <v>1044715</v>
      </c>
    </row>
    <row r="550" spans="42:53">
      <c r="AP550" s="42" t="s">
        <v>53</v>
      </c>
      <c r="AQ550" s="43">
        <v>18</v>
      </c>
      <c r="AR550" s="42" t="s">
        <v>5</v>
      </c>
      <c r="AS550" s="43">
        <v>29</v>
      </c>
      <c r="AT550" s="43">
        <v>24193268</v>
      </c>
      <c r="AU550" s="43">
        <v>17929188</v>
      </c>
      <c r="AV550" s="43">
        <v>6264080</v>
      </c>
      <c r="AW550" s="43">
        <v>57</v>
      </c>
      <c r="AX550" s="43">
        <v>1615119</v>
      </c>
      <c r="AY550" s="43">
        <v>1</v>
      </c>
      <c r="AZ550" s="43">
        <v>63</v>
      </c>
      <c r="BA550" s="43">
        <v>1017525</v>
      </c>
    </row>
    <row r="551" spans="42:53">
      <c r="AP551" s="42" t="s">
        <v>53</v>
      </c>
      <c r="AQ551" s="43">
        <v>18</v>
      </c>
      <c r="AR551" s="42" t="s">
        <v>5</v>
      </c>
      <c r="AS551" s="43">
        <v>29</v>
      </c>
      <c r="AT551" s="43">
        <v>24193268</v>
      </c>
      <c r="AU551" s="43">
        <v>17929188</v>
      </c>
      <c r="AV551" s="43">
        <v>6264080</v>
      </c>
      <c r="AW551" s="43">
        <v>58</v>
      </c>
      <c r="AX551" s="43">
        <v>189575</v>
      </c>
      <c r="AY551" s="43">
        <v>0.121</v>
      </c>
      <c r="AZ551" s="43">
        <v>63</v>
      </c>
      <c r="BA551" s="43">
        <v>119432</v>
      </c>
    </row>
    <row r="552" spans="42:53">
      <c r="AP552" s="42" t="s">
        <v>53</v>
      </c>
      <c r="AQ552" s="43">
        <v>19</v>
      </c>
      <c r="AR552" s="42" t="s">
        <v>6</v>
      </c>
      <c r="AS552" s="43">
        <v>6</v>
      </c>
      <c r="AT552" s="43">
        <v>21875005</v>
      </c>
      <c r="AU552" s="43">
        <v>14587605</v>
      </c>
      <c r="AV552" s="43">
        <v>7287400</v>
      </c>
      <c r="AW552" s="43">
        <v>55</v>
      </c>
      <c r="AX552" s="43">
        <v>482845</v>
      </c>
      <c r="AY552" s="43">
        <v>0.28399999999999997</v>
      </c>
      <c r="AZ552" s="43">
        <v>66</v>
      </c>
      <c r="BA552" s="43">
        <v>318678</v>
      </c>
    </row>
    <row r="553" spans="42:53">
      <c r="AP553" s="42" t="s">
        <v>53</v>
      </c>
      <c r="AQ553" s="43">
        <v>19</v>
      </c>
      <c r="AR553" s="42" t="s">
        <v>6</v>
      </c>
      <c r="AS553" s="43">
        <v>6</v>
      </c>
      <c r="AT553" s="43">
        <v>21875005</v>
      </c>
      <c r="AU553" s="43">
        <v>14587605</v>
      </c>
      <c r="AV553" s="43">
        <v>7287400</v>
      </c>
      <c r="AW553" s="43">
        <v>56</v>
      </c>
      <c r="AX553" s="43">
        <v>1658278</v>
      </c>
      <c r="AY553" s="43">
        <v>1</v>
      </c>
      <c r="AZ553" s="43">
        <v>66</v>
      </c>
      <c r="BA553" s="43">
        <v>1094463</v>
      </c>
    </row>
    <row r="554" spans="42:53">
      <c r="AP554" s="42" t="s">
        <v>53</v>
      </c>
      <c r="AQ554" s="43">
        <v>19</v>
      </c>
      <c r="AR554" s="42" t="s">
        <v>6</v>
      </c>
      <c r="AS554" s="43">
        <v>6</v>
      </c>
      <c r="AT554" s="43">
        <v>21875005</v>
      </c>
      <c r="AU554" s="43">
        <v>14587605</v>
      </c>
      <c r="AV554" s="43">
        <v>7287400</v>
      </c>
      <c r="AW554" s="43">
        <v>57</v>
      </c>
      <c r="AX554" s="43">
        <v>1615119</v>
      </c>
      <c r="AY554" s="43">
        <v>1</v>
      </c>
      <c r="AZ554" s="43">
        <v>66</v>
      </c>
      <c r="BA554" s="43">
        <v>1065979</v>
      </c>
    </row>
    <row r="555" spans="42:53">
      <c r="AP555" s="42" t="s">
        <v>53</v>
      </c>
      <c r="AQ555" s="43">
        <v>19</v>
      </c>
      <c r="AR555" s="42" t="s">
        <v>6</v>
      </c>
      <c r="AS555" s="43">
        <v>6</v>
      </c>
      <c r="AT555" s="43">
        <v>21875005</v>
      </c>
      <c r="AU555" s="43">
        <v>14587605</v>
      </c>
      <c r="AV555" s="43">
        <v>7287400</v>
      </c>
      <c r="AW555" s="43">
        <v>58</v>
      </c>
      <c r="AX555" s="43">
        <v>1571468</v>
      </c>
      <c r="AY555" s="43">
        <v>1</v>
      </c>
      <c r="AZ555" s="43">
        <v>66</v>
      </c>
      <c r="BA555" s="43">
        <v>1037169</v>
      </c>
    </row>
    <row r="556" spans="42:53">
      <c r="AP556" s="42" t="s">
        <v>53</v>
      </c>
      <c r="AQ556" s="43">
        <v>19</v>
      </c>
      <c r="AR556" s="42" t="s">
        <v>6</v>
      </c>
      <c r="AS556" s="43">
        <v>6</v>
      </c>
      <c r="AT556" s="43">
        <v>21875005</v>
      </c>
      <c r="AU556" s="43">
        <v>14587605</v>
      </c>
      <c r="AV556" s="43">
        <v>7287400</v>
      </c>
      <c r="AW556" s="43">
        <v>59</v>
      </c>
      <c r="AX556" s="43">
        <v>1527338</v>
      </c>
      <c r="AY556" s="43">
        <v>1</v>
      </c>
      <c r="AZ556" s="43">
        <v>66</v>
      </c>
      <c r="BA556" s="43">
        <v>1008043</v>
      </c>
    </row>
    <row r="557" spans="42:53">
      <c r="AP557" s="42" t="s">
        <v>53</v>
      </c>
      <c r="AQ557" s="43">
        <v>19</v>
      </c>
      <c r="AR557" s="42" t="s">
        <v>6</v>
      </c>
      <c r="AS557" s="43">
        <v>6</v>
      </c>
      <c r="AT557" s="43">
        <v>21875005</v>
      </c>
      <c r="AU557" s="43">
        <v>14587605</v>
      </c>
      <c r="AV557" s="43">
        <v>7287400</v>
      </c>
      <c r="AW557" s="43">
        <v>60</v>
      </c>
      <c r="AX557" s="43">
        <v>432353</v>
      </c>
      <c r="AY557" s="43">
        <v>0.29199999999999998</v>
      </c>
      <c r="AZ557" s="43">
        <v>65</v>
      </c>
      <c r="BA557" s="43">
        <v>281029</v>
      </c>
    </row>
    <row r="558" spans="42:53">
      <c r="AP558" s="42" t="s">
        <v>53</v>
      </c>
      <c r="AQ558" s="43">
        <v>20</v>
      </c>
      <c r="AR558" s="42" t="s">
        <v>6</v>
      </c>
      <c r="AS558" s="43">
        <v>13</v>
      </c>
      <c r="AT558" s="43">
        <v>19574887</v>
      </c>
      <c r="AU558" s="43">
        <v>11091777</v>
      </c>
      <c r="AV558" s="43">
        <v>8483110</v>
      </c>
      <c r="AW558" s="43">
        <v>57</v>
      </c>
      <c r="AX558" s="43">
        <v>1456124</v>
      </c>
      <c r="AY558" s="43">
        <v>0.90200000000000002</v>
      </c>
      <c r="AZ558" s="43">
        <v>68</v>
      </c>
      <c r="BA558" s="43">
        <v>990164</v>
      </c>
    </row>
    <row r="559" spans="42:53">
      <c r="AP559" s="42" t="s">
        <v>53</v>
      </c>
      <c r="AQ559" s="43">
        <v>20</v>
      </c>
      <c r="AR559" s="42" t="s">
        <v>6</v>
      </c>
      <c r="AS559" s="43">
        <v>13</v>
      </c>
      <c r="AT559" s="43">
        <v>19574887</v>
      </c>
      <c r="AU559" s="43">
        <v>11091777</v>
      </c>
      <c r="AV559" s="43">
        <v>8483110</v>
      </c>
      <c r="AW559" s="43">
        <v>58</v>
      </c>
      <c r="AX559" s="43">
        <v>1571468</v>
      </c>
      <c r="AY559" s="43">
        <v>1</v>
      </c>
      <c r="AZ559" s="43">
        <v>68</v>
      </c>
      <c r="BA559" s="43">
        <v>1068598</v>
      </c>
    </row>
    <row r="560" spans="42:53">
      <c r="AP560" s="42" t="s">
        <v>53</v>
      </c>
      <c r="AQ560" s="43">
        <v>20</v>
      </c>
      <c r="AR560" s="42" t="s">
        <v>6</v>
      </c>
      <c r="AS560" s="43">
        <v>13</v>
      </c>
      <c r="AT560" s="43">
        <v>19574887</v>
      </c>
      <c r="AU560" s="43">
        <v>11091777</v>
      </c>
      <c r="AV560" s="43">
        <v>8483110</v>
      </c>
      <c r="AW560" s="43">
        <v>59</v>
      </c>
      <c r="AX560" s="43">
        <v>1527338</v>
      </c>
      <c r="AY560" s="43">
        <v>1</v>
      </c>
      <c r="AZ560" s="43">
        <v>68</v>
      </c>
      <c r="BA560" s="43">
        <v>1038590</v>
      </c>
    </row>
    <row r="561" spans="42:53">
      <c r="AP561" s="42" t="s">
        <v>53</v>
      </c>
      <c r="AQ561" s="43">
        <v>20</v>
      </c>
      <c r="AR561" s="42" t="s">
        <v>6</v>
      </c>
      <c r="AS561" s="43">
        <v>13</v>
      </c>
      <c r="AT561" s="43">
        <v>19574887</v>
      </c>
      <c r="AU561" s="43">
        <v>11091777</v>
      </c>
      <c r="AV561" s="43">
        <v>8483110</v>
      </c>
      <c r="AW561" s="43">
        <v>60</v>
      </c>
      <c r="AX561" s="43">
        <v>1482743</v>
      </c>
      <c r="AY561" s="43">
        <v>1</v>
      </c>
      <c r="AZ561" s="43">
        <v>68</v>
      </c>
      <c r="BA561" s="43">
        <v>1008265</v>
      </c>
    </row>
    <row r="562" spans="42:53">
      <c r="AP562" s="42" t="s">
        <v>53</v>
      </c>
      <c r="AQ562" s="43">
        <v>20</v>
      </c>
      <c r="AR562" s="42" t="s">
        <v>6</v>
      </c>
      <c r="AS562" s="43">
        <v>13</v>
      </c>
      <c r="AT562" s="43">
        <v>19574887</v>
      </c>
      <c r="AU562" s="43">
        <v>11091777</v>
      </c>
      <c r="AV562" s="43">
        <v>8483110</v>
      </c>
      <c r="AW562" s="43">
        <v>61</v>
      </c>
      <c r="AX562" s="43">
        <v>1437696</v>
      </c>
      <c r="AY562" s="43">
        <v>1</v>
      </c>
      <c r="AZ562" s="43">
        <v>68</v>
      </c>
      <c r="BA562" s="43">
        <v>977633</v>
      </c>
    </row>
    <row r="563" spans="42:53">
      <c r="AP563" s="42" t="s">
        <v>53</v>
      </c>
      <c r="AQ563" s="43">
        <v>20</v>
      </c>
      <c r="AR563" s="42" t="s">
        <v>6</v>
      </c>
      <c r="AS563" s="43">
        <v>13</v>
      </c>
      <c r="AT563" s="43">
        <v>19574887</v>
      </c>
      <c r="AU563" s="43">
        <v>11091777</v>
      </c>
      <c r="AV563" s="43">
        <v>8483110</v>
      </c>
      <c r="AW563" s="43">
        <v>62</v>
      </c>
      <c r="AX563" s="43">
        <v>1007743</v>
      </c>
      <c r="AY563" s="43">
        <v>0.72399999999999998</v>
      </c>
      <c r="AZ563" s="43">
        <v>68</v>
      </c>
      <c r="BA563" s="43">
        <v>685265</v>
      </c>
    </row>
    <row r="564" spans="42:53">
      <c r="AP564" s="42" t="s">
        <v>53</v>
      </c>
      <c r="AQ564" s="43">
        <v>21</v>
      </c>
      <c r="AR564" s="42" t="s">
        <v>6</v>
      </c>
      <c r="AS564" s="43">
        <v>20</v>
      </c>
      <c r="AT564" s="43">
        <v>17313620</v>
      </c>
      <c r="AU564" s="43">
        <v>7452917</v>
      </c>
      <c r="AV564" s="43">
        <v>9860703</v>
      </c>
      <c r="AW564" s="43">
        <v>58</v>
      </c>
      <c r="AX564" s="43">
        <v>766324</v>
      </c>
      <c r="AY564" s="43">
        <v>0.48799999999999999</v>
      </c>
      <c r="AZ564" s="43">
        <v>70</v>
      </c>
      <c r="BA564" s="43">
        <v>536427</v>
      </c>
    </row>
    <row r="565" spans="42:53">
      <c r="AP565" s="42" t="s">
        <v>53</v>
      </c>
      <c r="AQ565" s="43">
        <v>21</v>
      </c>
      <c r="AR565" s="42" t="s">
        <v>6</v>
      </c>
      <c r="AS565" s="43">
        <v>20</v>
      </c>
      <c r="AT565" s="43">
        <v>17313620</v>
      </c>
      <c r="AU565" s="43">
        <v>7452917</v>
      </c>
      <c r="AV565" s="43">
        <v>9860703</v>
      </c>
      <c r="AW565" s="43">
        <v>59</v>
      </c>
      <c r="AX565" s="43">
        <v>1527338</v>
      </c>
      <c r="AY565" s="43">
        <v>1</v>
      </c>
      <c r="AZ565" s="43">
        <v>70</v>
      </c>
      <c r="BA565" s="43">
        <v>1069137</v>
      </c>
    </row>
    <row r="566" spans="42:53">
      <c r="AP566" s="42" t="s">
        <v>53</v>
      </c>
      <c r="AQ566" s="43">
        <v>21</v>
      </c>
      <c r="AR566" s="42" t="s">
        <v>6</v>
      </c>
      <c r="AS566" s="43">
        <v>20</v>
      </c>
      <c r="AT566" s="43">
        <v>17313620</v>
      </c>
      <c r="AU566" s="43">
        <v>7452917</v>
      </c>
      <c r="AV566" s="43">
        <v>9860703</v>
      </c>
      <c r="AW566" s="43">
        <v>60</v>
      </c>
      <c r="AX566" s="43">
        <v>1482743</v>
      </c>
      <c r="AY566" s="43">
        <v>1</v>
      </c>
      <c r="AZ566" s="43">
        <v>71</v>
      </c>
      <c r="BA566" s="43">
        <v>1052748</v>
      </c>
    </row>
    <row r="567" spans="42:53">
      <c r="AP567" s="42" t="s">
        <v>53</v>
      </c>
      <c r="AQ567" s="43">
        <v>21</v>
      </c>
      <c r="AR567" s="42" t="s">
        <v>6</v>
      </c>
      <c r="AS567" s="43">
        <v>20</v>
      </c>
      <c r="AT567" s="43">
        <v>17313620</v>
      </c>
      <c r="AU567" s="43">
        <v>7452917</v>
      </c>
      <c r="AV567" s="43">
        <v>9860703</v>
      </c>
      <c r="AW567" s="43">
        <v>61</v>
      </c>
      <c r="AX567" s="43">
        <v>1437696</v>
      </c>
      <c r="AY567" s="43">
        <v>1</v>
      </c>
      <c r="AZ567" s="43">
        <v>71</v>
      </c>
      <c r="BA567" s="43">
        <v>1020764</v>
      </c>
    </row>
    <row r="568" spans="42:53">
      <c r="AP568" s="42" t="s">
        <v>53</v>
      </c>
      <c r="AQ568" s="43">
        <v>21</v>
      </c>
      <c r="AR568" s="42" t="s">
        <v>6</v>
      </c>
      <c r="AS568" s="43">
        <v>20</v>
      </c>
      <c r="AT568" s="43">
        <v>17313620</v>
      </c>
      <c r="AU568" s="43">
        <v>7452917</v>
      </c>
      <c r="AV568" s="43">
        <v>9860703</v>
      </c>
      <c r="AW568" s="43">
        <v>62</v>
      </c>
      <c r="AX568" s="43">
        <v>1392211</v>
      </c>
      <c r="AY568" s="43">
        <v>1</v>
      </c>
      <c r="AZ568" s="43">
        <v>71</v>
      </c>
      <c r="BA568" s="43">
        <v>988470</v>
      </c>
    </row>
    <row r="569" spans="42:53">
      <c r="AP569" s="42" t="s">
        <v>53</v>
      </c>
      <c r="AQ569" s="43">
        <v>21</v>
      </c>
      <c r="AR569" s="42" t="s">
        <v>6</v>
      </c>
      <c r="AS569" s="43">
        <v>20</v>
      </c>
      <c r="AT569" s="43">
        <v>17313620</v>
      </c>
      <c r="AU569" s="43">
        <v>7452917</v>
      </c>
      <c r="AV569" s="43">
        <v>9860703</v>
      </c>
      <c r="AW569" s="43">
        <v>63</v>
      </c>
      <c r="AX569" s="43">
        <v>1346302</v>
      </c>
      <c r="AY569" s="43">
        <v>1</v>
      </c>
      <c r="AZ569" s="43">
        <v>71</v>
      </c>
      <c r="BA569" s="43">
        <v>955874</v>
      </c>
    </row>
    <row r="570" spans="42:53">
      <c r="AP570" s="42" t="s">
        <v>53</v>
      </c>
      <c r="AQ570" s="43">
        <v>21</v>
      </c>
      <c r="AR570" s="42" t="s">
        <v>6</v>
      </c>
      <c r="AS570" s="43">
        <v>20</v>
      </c>
      <c r="AT570" s="43">
        <v>17313620</v>
      </c>
      <c r="AU570" s="43">
        <v>7452917</v>
      </c>
      <c r="AV570" s="43">
        <v>9860703</v>
      </c>
      <c r="AW570" s="43">
        <v>64</v>
      </c>
      <c r="AX570" s="43">
        <v>1299983</v>
      </c>
      <c r="AY570" s="43">
        <v>1</v>
      </c>
      <c r="AZ570" s="43">
        <v>71</v>
      </c>
      <c r="BA570" s="43">
        <v>922988</v>
      </c>
    </row>
    <row r="571" spans="42:53">
      <c r="AP571" s="42" t="s">
        <v>53</v>
      </c>
      <c r="AQ571" s="43">
        <v>21</v>
      </c>
      <c r="AR571" s="42" t="s">
        <v>6</v>
      </c>
      <c r="AS571" s="43">
        <v>20</v>
      </c>
      <c r="AT571" s="43">
        <v>17313620</v>
      </c>
      <c r="AU571" s="43">
        <v>7452917</v>
      </c>
      <c r="AV571" s="43">
        <v>9860703</v>
      </c>
      <c r="AW571" s="43">
        <v>65</v>
      </c>
      <c r="AX571" s="43">
        <v>608107</v>
      </c>
      <c r="AY571" s="43">
        <v>0.48499999999999999</v>
      </c>
      <c r="AZ571" s="43">
        <v>72</v>
      </c>
      <c r="BA571" s="43">
        <v>437837</v>
      </c>
    </row>
    <row r="572" spans="42:53">
      <c r="AP572" s="42" t="s">
        <v>53</v>
      </c>
      <c r="AQ572" s="43">
        <v>22</v>
      </c>
      <c r="AR572" s="42" t="s">
        <v>6</v>
      </c>
      <c r="AS572" s="43">
        <v>27</v>
      </c>
      <c r="AT572" s="43">
        <v>15111911</v>
      </c>
      <c r="AU572" s="43">
        <v>3682241</v>
      </c>
      <c r="AV572" s="43">
        <v>11429670</v>
      </c>
      <c r="AW572" s="43">
        <v>59</v>
      </c>
      <c r="AX572" s="43">
        <v>91953</v>
      </c>
      <c r="AY572" s="43">
        <v>0.06</v>
      </c>
      <c r="AZ572" s="43">
        <v>72</v>
      </c>
      <c r="BA572" s="43">
        <v>66206</v>
      </c>
    </row>
    <row r="573" spans="42:53">
      <c r="AP573" s="42" t="s">
        <v>53</v>
      </c>
      <c r="AQ573" s="43">
        <v>22</v>
      </c>
      <c r="AR573" s="42" t="s">
        <v>6</v>
      </c>
      <c r="AS573" s="43">
        <v>27</v>
      </c>
      <c r="AT573" s="43">
        <v>15111911</v>
      </c>
      <c r="AU573" s="43">
        <v>3682241</v>
      </c>
      <c r="AV573" s="43">
        <v>11429670</v>
      </c>
      <c r="AW573" s="43">
        <v>60</v>
      </c>
      <c r="AX573" s="43">
        <v>1482743</v>
      </c>
      <c r="AY573" s="43">
        <v>1</v>
      </c>
      <c r="AZ573" s="43">
        <v>73</v>
      </c>
      <c r="BA573" s="43">
        <v>1082402</v>
      </c>
    </row>
    <row r="574" spans="42:53">
      <c r="AP574" s="42" t="s">
        <v>53</v>
      </c>
      <c r="AQ574" s="43">
        <v>22</v>
      </c>
      <c r="AR574" s="42" t="s">
        <v>6</v>
      </c>
      <c r="AS574" s="43">
        <v>27</v>
      </c>
      <c r="AT574" s="43">
        <v>15111911</v>
      </c>
      <c r="AU574" s="43">
        <v>3682241</v>
      </c>
      <c r="AV574" s="43">
        <v>11429670</v>
      </c>
      <c r="AW574" s="43">
        <v>61</v>
      </c>
      <c r="AX574" s="43">
        <v>1437696</v>
      </c>
      <c r="AY574" s="43">
        <v>1</v>
      </c>
      <c r="AZ574" s="43">
        <v>73</v>
      </c>
      <c r="BA574" s="43">
        <v>1049518</v>
      </c>
    </row>
    <row r="575" spans="42:53">
      <c r="AP575" s="42" t="s">
        <v>53</v>
      </c>
      <c r="AQ575" s="43">
        <v>22</v>
      </c>
      <c r="AR575" s="42" t="s">
        <v>6</v>
      </c>
      <c r="AS575" s="43">
        <v>27</v>
      </c>
      <c r="AT575" s="43">
        <v>15111911</v>
      </c>
      <c r="AU575" s="43">
        <v>3682241</v>
      </c>
      <c r="AV575" s="43">
        <v>11429670</v>
      </c>
      <c r="AW575" s="43">
        <v>62</v>
      </c>
      <c r="AX575" s="43">
        <v>1392211</v>
      </c>
      <c r="AY575" s="43">
        <v>1</v>
      </c>
      <c r="AZ575" s="43">
        <v>73</v>
      </c>
      <c r="BA575" s="43">
        <v>1016314</v>
      </c>
    </row>
    <row r="576" spans="42:53">
      <c r="AP576" s="42" t="s">
        <v>53</v>
      </c>
      <c r="AQ576" s="43">
        <v>22</v>
      </c>
      <c r="AR576" s="42" t="s">
        <v>6</v>
      </c>
      <c r="AS576" s="43">
        <v>27</v>
      </c>
      <c r="AT576" s="43">
        <v>15111911</v>
      </c>
      <c r="AU576" s="43">
        <v>3682241</v>
      </c>
      <c r="AV576" s="43">
        <v>11429670</v>
      </c>
      <c r="AW576" s="43">
        <v>63</v>
      </c>
      <c r="AX576" s="43">
        <v>1346302</v>
      </c>
      <c r="AY576" s="43">
        <v>1</v>
      </c>
      <c r="AZ576" s="43">
        <v>73</v>
      </c>
      <c r="BA576" s="43">
        <v>982800</v>
      </c>
    </row>
    <row r="577" spans="42:53">
      <c r="AP577" s="42" t="s">
        <v>53</v>
      </c>
      <c r="AQ577" s="43">
        <v>22</v>
      </c>
      <c r="AR577" s="42" t="s">
        <v>6</v>
      </c>
      <c r="AS577" s="43">
        <v>27</v>
      </c>
      <c r="AT577" s="43">
        <v>15111911</v>
      </c>
      <c r="AU577" s="43">
        <v>3682241</v>
      </c>
      <c r="AV577" s="43">
        <v>11429670</v>
      </c>
      <c r="AW577" s="43">
        <v>64</v>
      </c>
      <c r="AX577" s="43">
        <v>1299983</v>
      </c>
      <c r="AY577" s="43">
        <v>1</v>
      </c>
      <c r="AZ577" s="43">
        <v>74</v>
      </c>
      <c r="BA577" s="43">
        <v>961987</v>
      </c>
    </row>
    <row r="578" spans="42:53">
      <c r="AP578" s="42" t="s">
        <v>53</v>
      </c>
      <c r="AQ578" s="43">
        <v>22</v>
      </c>
      <c r="AR578" s="42" t="s">
        <v>6</v>
      </c>
      <c r="AS578" s="43">
        <v>27</v>
      </c>
      <c r="AT578" s="43">
        <v>15111911</v>
      </c>
      <c r="AU578" s="43">
        <v>3682241</v>
      </c>
      <c r="AV578" s="43">
        <v>11429670</v>
      </c>
      <c r="AW578" s="43">
        <v>65</v>
      </c>
      <c r="AX578" s="43">
        <v>1253268</v>
      </c>
      <c r="AY578" s="43">
        <v>1</v>
      </c>
      <c r="AZ578" s="43">
        <v>74</v>
      </c>
      <c r="BA578" s="43">
        <v>927418</v>
      </c>
    </row>
    <row r="579" spans="42:53">
      <c r="AP579" s="42" t="s">
        <v>53</v>
      </c>
      <c r="AQ579" s="43">
        <v>22</v>
      </c>
      <c r="AR579" s="42" t="s">
        <v>6</v>
      </c>
      <c r="AS579" s="43">
        <v>27</v>
      </c>
      <c r="AT579" s="43">
        <v>15111911</v>
      </c>
      <c r="AU579" s="43">
        <v>3682241</v>
      </c>
      <c r="AV579" s="43">
        <v>11429670</v>
      </c>
      <c r="AW579" s="43">
        <v>66</v>
      </c>
      <c r="AX579" s="43">
        <v>1809257</v>
      </c>
      <c r="AY579" s="43">
        <v>1</v>
      </c>
      <c r="AZ579" s="43">
        <v>74</v>
      </c>
      <c r="BA579" s="43">
        <v>1338850</v>
      </c>
    </row>
    <row r="580" spans="42:53">
      <c r="AP580" s="42" t="s">
        <v>53</v>
      </c>
      <c r="AQ580" s="43">
        <v>22</v>
      </c>
      <c r="AR580" s="42" t="s">
        <v>6</v>
      </c>
      <c r="AS580" s="43">
        <v>27</v>
      </c>
      <c r="AT580" s="43">
        <v>15111911</v>
      </c>
      <c r="AU580" s="43">
        <v>3682241</v>
      </c>
      <c r="AV580" s="43">
        <v>11429670</v>
      </c>
      <c r="AW580" s="43">
        <v>67</v>
      </c>
      <c r="AX580" s="43">
        <v>1316258</v>
      </c>
      <c r="AY580" s="43">
        <v>0.75700000000000001</v>
      </c>
      <c r="AZ580" s="43">
        <v>75</v>
      </c>
      <c r="BA580" s="43">
        <v>987194</v>
      </c>
    </row>
    <row r="581" spans="42:53">
      <c r="AP581" s="42" t="s">
        <v>53</v>
      </c>
      <c r="AQ581" s="43">
        <v>23</v>
      </c>
      <c r="AR581" s="42" t="s">
        <v>7</v>
      </c>
      <c r="AS581" s="43">
        <v>3</v>
      </c>
      <c r="AT581" s="43">
        <v>12990467</v>
      </c>
      <c r="AU581" s="43">
        <v>0</v>
      </c>
      <c r="AV581" s="43">
        <v>12990467</v>
      </c>
      <c r="AW581" s="43">
        <v>61</v>
      </c>
      <c r="AX581" s="43">
        <v>890947</v>
      </c>
      <c r="AY581" s="43">
        <v>0.62</v>
      </c>
      <c r="AZ581" s="43">
        <v>74</v>
      </c>
      <c r="BA581" s="43">
        <v>659301</v>
      </c>
    </row>
    <row r="582" spans="42:53">
      <c r="AP582" s="42" t="s">
        <v>53</v>
      </c>
      <c r="AQ582" s="43">
        <v>23</v>
      </c>
      <c r="AR582" s="42" t="s">
        <v>7</v>
      </c>
      <c r="AS582" s="43">
        <v>3</v>
      </c>
      <c r="AT582" s="43">
        <v>12990467</v>
      </c>
      <c r="AU582" s="43">
        <v>0</v>
      </c>
      <c r="AV582" s="43">
        <v>12990467</v>
      </c>
      <c r="AW582" s="43">
        <v>62</v>
      </c>
      <c r="AX582" s="43">
        <v>1392211</v>
      </c>
      <c r="AY582" s="43">
        <v>1</v>
      </c>
      <c r="AZ582" s="43">
        <v>75</v>
      </c>
      <c r="BA582" s="43">
        <v>1044158</v>
      </c>
    </row>
    <row r="583" spans="42:53">
      <c r="AP583" s="42" t="s">
        <v>53</v>
      </c>
      <c r="AQ583" s="43">
        <v>23</v>
      </c>
      <c r="AR583" s="42" t="s">
        <v>7</v>
      </c>
      <c r="AS583" s="43">
        <v>3</v>
      </c>
      <c r="AT583" s="43">
        <v>12990467</v>
      </c>
      <c r="AU583" s="43">
        <v>0</v>
      </c>
      <c r="AV583" s="43">
        <v>12990467</v>
      </c>
      <c r="AW583" s="43">
        <v>63</v>
      </c>
      <c r="AX583" s="43">
        <v>1346302</v>
      </c>
      <c r="AY583" s="43">
        <v>1</v>
      </c>
      <c r="AZ583" s="43">
        <v>75</v>
      </c>
      <c r="BA583" s="43">
        <v>1009726</v>
      </c>
    </row>
    <row r="584" spans="42:53">
      <c r="AP584" s="42" t="s">
        <v>53</v>
      </c>
      <c r="AQ584" s="43">
        <v>23</v>
      </c>
      <c r="AR584" s="42" t="s">
        <v>7</v>
      </c>
      <c r="AS584" s="43">
        <v>3</v>
      </c>
      <c r="AT584" s="43">
        <v>12990467</v>
      </c>
      <c r="AU584" s="43">
        <v>0</v>
      </c>
      <c r="AV584" s="43">
        <v>12990467</v>
      </c>
      <c r="AW584" s="43">
        <v>64</v>
      </c>
      <c r="AX584" s="43">
        <v>1299983</v>
      </c>
      <c r="AY584" s="43">
        <v>1</v>
      </c>
      <c r="AZ584" s="43">
        <v>76</v>
      </c>
      <c r="BA584" s="43">
        <v>987987</v>
      </c>
    </row>
    <row r="585" spans="42:53">
      <c r="AP585" s="42" t="s">
        <v>53</v>
      </c>
      <c r="AQ585" s="43">
        <v>23</v>
      </c>
      <c r="AR585" s="42" t="s">
        <v>7</v>
      </c>
      <c r="AS585" s="43">
        <v>3</v>
      </c>
      <c r="AT585" s="43">
        <v>12990467</v>
      </c>
      <c r="AU585" s="43">
        <v>0</v>
      </c>
      <c r="AV585" s="43">
        <v>12990467</v>
      </c>
      <c r="AW585" s="43">
        <v>65</v>
      </c>
      <c r="AX585" s="43">
        <v>1253268</v>
      </c>
      <c r="AY585" s="43">
        <v>1</v>
      </c>
      <c r="AZ585" s="43">
        <v>76</v>
      </c>
      <c r="BA585" s="43">
        <v>952484</v>
      </c>
    </row>
    <row r="586" spans="42:53">
      <c r="AP586" s="42" t="s">
        <v>53</v>
      </c>
      <c r="AQ586" s="43">
        <v>23</v>
      </c>
      <c r="AR586" s="42" t="s">
        <v>7</v>
      </c>
      <c r="AS586" s="43">
        <v>3</v>
      </c>
      <c r="AT586" s="43">
        <v>12990467</v>
      </c>
      <c r="AU586" s="43">
        <v>0</v>
      </c>
      <c r="AV586" s="43">
        <v>12990467</v>
      </c>
      <c r="AW586" s="43">
        <v>66</v>
      </c>
      <c r="AX586" s="43">
        <v>1809257</v>
      </c>
      <c r="AY586" s="43">
        <v>1</v>
      </c>
      <c r="AZ586" s="43">
        <v>77</v>
      </c>
      <c r="BA586" s="43">
        <v>1393128</v>
      </c>
    </row>
    <row r="587" spans="42:53">
      <c r="AP587" s="42" t="s">
        <v>53</v>
      </c>
      <c r="AQ587" s="43">
        <v>23</v>
      </c>
      <c r="AR587" s="42" t="s">
        <v>7</v>
      </c>
      <c r="AS587" s="43">
        <v>3</v>
      </c>
      <c r="AT587" s="43">
        <v>12990467</v>
      </c>
      <c r="AU587" s="43">
        <v>0</v>
      </c>
      <c r="AV587" s="43">
        <v>12990467</v>
      </c>
      <c r="AW587" s="43">
        <v>67</v>
      </c>
      <c r="AX587" s="43">
        <v>1738061</v>
      </c>
      <c r="AY587" s="43">
        <v>1</v>
      </c>
      <c r="AZ587" s="43">
        <v>77</v>
      </c>
      <c r="BA587" s="43">
        <v>1338307</v>
      </c>
    </row>
    <row r="588" spans="42:53">
      <c r="AP588" s="42" t="s">
        <v>53</v>
      </c>
      <c r="AQ588" s="43">
        <v>23</v>
      </c>
      <c r="AR588" s="42" t="s">
        <v>7</v>
      </c>
      <c r="AS588" s="43">
        <v>3</v>
      </c>
      <c r="AT588" s="43">
        <v>12990467</v>
      </c>
      <c r="AU588" s="43">
        <v>0</v>
      </c>
      <c r="AV588" s="43">
        <v>12990467</v>
      </c>
      <c r="AW588" s="43">
        <v>68</v>
      </c>
      <c r="AX588" s="43">
        <v>1666335</v>
      </c>
      <c r="AY588" s="43">
        <v>1</v>
      </c>
      <c r="AZ588" s="43">
        <v>78</v>
      </c>
      <c r="BA588" s="43">
        <v>1299741</v>
      </c>
    </row>
    <row r="589" spans="42:53">
      <c r="AP589" s="42" t="s">
        <v>53</v>
      </c>
      <c r="AQ589" s="43">
        <v>23</v>
      </c>
      <c r="AR589" s="42" t="s">
        <v>7</v>
      </c>
      <c r="AS589" s="43">
        <v>3</v>
      </c>
      <c r="AT589" s="43">
        <v>12990467</v>
      </c>
      <c r="AU589" s="43">
        <v>0</v>
      </c>
      <c r="AV589" s="43">
        <v>12990467</v>
      </c>
      <c r="AW589" s="43">
        <v>69</v>
      </c>
      <c r="AX589" s="43">
        <v>1594102</v>
      </c>
      <c r="AY589" s="43">
        <v>1</v>
      </c>
      <c r="AZ589" s="43">
        <v>79</v>
      </c>
      <c r="BA589" s="43">
        <v>1259341</v>
      </c>
    </row>
    <row r="590" spans="42:53">
      <c r="AP590" s="42" t="s">
        <v>53</v>
      </c>
      <c r="AQ590" s="43">
        <v>24</v>
      </c>
      <c r="AR590" s="42" t="s">
        <v>7</v>
      </c>
      <c r="AS590" s="43">
        <v>10</v>
      </c>
      <c r="AT590" s="43">
        <v>10969993</v>
      </c>
      <c r="AU590" s="43">
        <v>0</v>
      </c>
      <c r="AV590" s="43">
        <v>10969993</v>
      </c>
      <c r="AW590" s="43">
        <v>62</v>
      </c>
      <c r="AX590" s="43">
        <v>262684</v>
      </c>
      <c r="AY590" s="43">
        <v>0.189</v>
      </c>
      <c r="AZ590" s="43">
        <v>76</v>
      </c>
      <c r="BA590" s="43">
        <v>199640</v>
      </c>
    </row>
    <row r="591" spans="42:53">
      <c r="AP591" s="42" t="s">
        <v>53</v>
      </c>
      <c r="AQ591" s="43">
        <v>24</v>
      </c>
      <c r="AR591" s="42" t="s">
        <v>7</v>
      </c>
      <c r="AS591" s="43">
        <v>10</v>
      </c>
      <c r="AT591" s="43">
        <v>10969993</v>
      </c>
      <c r="AU591" s="43">
        <v>0</v>
      </c>
      <c r="AV591" s="43">
        <v>10969993</v>
      </c>
      <c r="AW591" s="43">
        <v>63</v>
      </c>
      <c r="AX591" s="43">
        <v>1346302</v>
      </c>
      <c r="AY591" s="43">
        <v>1</v>
      </c>
      <c r="AZ591" s="43">
        <v>76</v>
      </c>
      <c r="BA591" s="43">
        <v>1023190</v>
      </c>
    </row>
    <row r="592" spans="42:53">
      <c r="AP592" s="42" t="s">
        <v>53</v>
      </c>
      <c r="AQ592" s="43">
        <v>24</v>
      </c>
      <c r="AR592" s="42" t="s">
        <v>7</v>
      </c>
      <c r="AS592" s="43">
        <v>10</v>
      </c>
      <c r="AT592" s="43">
        <v>10969993</v>
      </c>
      <c r="AU592" s="43">
        <v>0</v>
      </c>
      <c r="AV592" s="43">
        <v>10969993</v>
      </c>
      <c r="AW592" s="43">
        <v>64</v>
      </c>
      <c r="AX592" s="43">
        <v>1299983</v>
      </c>
      <c r="AY592" s="43">
        <v>1</v>
      </c>
      <c r="AZ592" s="43">
        <v>77</v>
      </c>
      <c r="BA592" s="43">
        <v>1000987</v>
      </c>
    </row>
    <row r="593" spans="42:53">
      <c r="AP593" s="42" t="s">
        <v>53</v>
      </c>
      <c r="AQ593" s="43">
        <v>24</v>
      </c>
      <c r="AR593" s="42" t="s">
        <v>7</v>
      </c>
      <c r="AS593" s="43">
        <v>10</v>
      </c>
      <c r="AT593" s="43">
        <v>10969993</v>
      </c>
      <c r="AU593" s="43">
        <v>0</v>
      </c>
      <c r="AV593" s="43">
        <v>10969993</v>
      </c>
      <c r="AW593" s="43">
        <v>65</v>
      </c>
      <c r="AX593" s="43">
        <v>1253268</v>
      </c>
      <c r="AY593" s="43">
        <v>1</v>
      </c>
      <c r="AZ593" s="43">
        <v>77</v>
      </c>
      <c r="BA593" s="43">
        <v>965016</v>
      </c>
    </row>
    <row r="594" spans="42:53">
      <c r="AP594" s="42" t="s">
        <v>53</v>
      </c>
      <c r="AQ594" s="43">
        <v>24</v>
      </c>
      <c r="AR594" s="42" t="s">
        <v>7</v>
      </c>
      <c r="AS594" s="43">
        <v>10</v>
      </c>
      <c r="AT594" s="43">
        <v>10969993</v>
      </c>
      <c r="AU594" s="43">
        <v>0</v>
      </c>
      <c r="AV594" s="43">
        <v>10969993</v>
      </c>
      <c r="AW594" s="43">
        <v>66</v>
      </c>
      <c r="AX594" s="43">
        <v>1809257</v>
      </c>
      <c r="AY594" s="43">
        <v>1</v>
      </c>
      <c r="AZ594" s="43">
        <v>78</v>
      </c>
      <c r="BA594" s="43">
        <v>1411220</v>
      </c>
    </row>
    <row r="595" spans="42:53">
      <c r="AP595" s="42" t="s">
        <v>53</v>
      </c>
      <c r="AQ595" s="43">
        <v>24</v>
      </c>
      <c r="AR595" s="42" t="s">
        <v>7</v>
      </c>
      <c r="AS595" s="43">
        <v>10</v>
      </c>
      <c r="AT595" s="43">
        <v>10969993</v>
      </c>
      <c r="AU595" s="43">
        <v>0</v>
      </c>
      <c r="AV595" s="43">
        <v>10969993</v>
      </c>
      <c r="AW595" s="43">
        <v>67</v>
      </c>
      <c r="AX595" s="43">
        <v>1738061</v>
      </c>
      <c r="AY595" s="43">
        <v>1</v>
      </c>
      <c r="AZ595" s="43">
        <v>79</v>
      </c>
      <c r="BA595" s="43">
        <v>1373068</v>
      </c>
    </row>
    <row r="596" spans="42:53">
      <c r="AP596" s="42" t="s">
        <v>53</v>
      </c>
      <c r="AQ596" s="43">
        <v>24</v>
      </c>
      <c r="AR596" s="42" t="s">
        <v>7</v>
      </c>
      <c r="AS596" s="43">
        <v>10</v>
      </c>
      <c r="AT596" s="43">
        <v>10969993</v>
      </c>
      <c r="AU596" s="43">
        <v>0</v>
      </c>
      <c r="AV596" s="43">
        <v>10969993</v>
      </c>
      <c r="AW596" s="43">
        <v>68</v>
      </c>
      <c r="AX596" s="43">
        <v>1666335</v>
      </c>
      <c r="AY596" s="43">
        <v>1</v>
      </c>
      <c r="AZ596" s="43">
        <v>80</v>
      </c>
      <c r="BA596" s="43">
        <v>1333068</v>
      </c>
    </row>
    <row r="597" spans="42:53">
      <c r="AP597" s="42" t="s">
        <v>53</v>
      </c>
      <c r="AQ597" s="43">
        <v>24</v>
      </c>
      <c r="AR597" s="42" t="s">
        <v>7</v>
      </c>
      <c r="AS597" s="43">
        <v>10</v>
      </c>
      <c r="AT597" s="43">
        <v>10969993</v>
      </c>
      <c r="AU597" s="43">
        <v>0</v>
      </c>
      <c r="AV597" s="43">
        <v>10969993</v>
      </c>
      <c r="AW597" s="43">
        <v>69</v>
      </c>
      <c r="AX597" s="43">
        <v>1594102</v>
      </c>
      <c r="AY597" s="43">
        <v>1</v>
      </c>
      <c r="AZ597" s="43">
        <v>81</v>
      </c>
      <c r="BA597" s="43">
        <v>1291223</v>
      </c>
    </row>
    <row r="598" spans="42:53">
      <c r="AP598" s="42" t="s">
        <v>53</v>
      </c>
      <c r="AQ598" s="43">
        <v>25</v>
      </c>
      <c r="AR598" s="42" t="s">
        <v>7</v>
      </c>
      <c r="AS598" s="43">
        <v>17</v>
      </c>
      <c r="AT598" s="43">
        <v>9071196</v>
      </c>
      <c r="AU598" s="43">
        <v>0</v>
      </c>
      <c r="AV598" s="43">
        <v>9071196</v>
      </c>
      <c r="AW598" s="43">
        <v>64</v>
      </c>
      <c r="AX598" s="43">
        <v>1010172</v>
      </c>
      <c r="AY598" s="43">
        <v>0.77700000000000002</v>
      </c>
      <c r="AZ598" s="43">
        <v>77</v>
      </c>
      <c r="BA598" s="43">
        <v>777832</v>
      </c>
    </row>
    <row r="599" spans="42:53">
      <c r="AP599" s="42" t="s">
        <v>53</v>
      </c>
      <c r="AQ599" s="43">
        <v>25</v>
      </c>
      <c r="AR599" s="42" t="s">
        <v>7</v>
      </c>
      <c r="AS599" s="43">
        <v>17</v>
      </c>
      <c r="AT599" s="43">
        <v>9071196</v>
      </c>
      <c r="AU599" s="43">
        <v>0</v>
      </c>
      <c r="AV599" s="43">
        <v>9071196</v>
      </c>
      <c r="AW599" s="43">
        <v>65</v>
      </c>
      <c r="AX599" s="43">
        <v>1253268</v>
      </c>
      <c r="AY599" s="43">
        <v>1</v>
      </c>
      <c r="AZ599" s="43">
        <v>78</v>
      </c>
      <c r="BA599" s="43">
        <v>977549</v>
      </c>
    </row>
    <row r="600" spans="42:53">
      <c r="AP600" s="42" t="s">
        <v>53</v>
      </c>
      <c r="AQ600" s="43">
        <v>25</v>
      </c>
      <c r="AR600" s="42" t="s">
        <v>7</v>
      </c>
      <c r="AS600" s="43">
        <v>17</v>
      </c>
      <c r="AT600" s="43">
        <v>9071196</v>
      </c>
      <c r="AU600" s="43">
        <v>0</v>
      </c>
      <c r="AV600" s="43">
        <v>9071196</v>
      </c>
      <c r="AW600" s="43">
        <v>66</v>
      </c>
      <c r="AX600" s="43">
        <v>1809257</v>
      </c>
      <c r="AY600" s="43">
        <v>1</v>
      </c>
      <c r="AZ600" s="43">
        <v>79</v>
      </c>
      <c r="BA600" s="43">
        <v>1429313</v>
      </c>
    </row>
    <row r="601" spans="42:53">
      <c r="AP601" s="42" t="s">
        <v>53</v>
      </c>
      <c r="AQ601" s="43">
        <v>25</v>
      </c>
      <c r="AR601" s="42" t="s">
        <v>7</v>
      </c>
      <c r="AS601" s="43">
        <v>17</v>
      </c>
      <c r="AT601" s="43">
        <v>9071196</v>
      </c>
      <c r="AU601" s="43">
        <v>0</v>
      </c>
      <c r="AV601" s="43">
        <v>9071196</v>
      </c>
      <c r="AW601" s="43">
        <v>67</v>
      </c>
      <c r="AX601" s="43">
        <v>1738061</v>
      </c>
      <c r="AY601" s="43">
        <v>1</v>
      </c>
      <c r="AZ601" s="43">
        <v>80</v>
      </c>
      <c r="BA601" s="43">
        <v>1390449</v>
      </c>
    </row>
    <row r="602" spans="42:53">
      <c r="AP602" s="42" t="s">
        <v>53</v>
      </c>
      <c r="AQ602" s="43">
        <v>25</v>
      </c>
      <c r="AR602" s="42" t="s">
        <v>7</v>
      </c>
      <c r="AS602" s="43">
        <v>17</v>
      </c>
      <c r="AT602" s="43">
        <v>9071196</v>
      </c>
      <c r="AU602" s="43">
        <v>0</v>
      </c>
      <c r="AV602" s="43">
        <v>9071196</v>
      </c>
      <c r="AW602" s="43">
        <v>68</v>
      </c>
      <c r="AX602" s="43">
        <v>1666335</v>
      </c>
      <c r="AY602" s="43">
        <v>1</v>
      </c>
      <c r="AZ602" s="43">
        <v>81</v>
      </c>
      <c r="BA602" s="43">
        <v>1349731</v>
      </c>
    </row>
    <row r="603" spans="42:53">
      <c r="AP603" s="42" t="s">
        <v>53</v>
      </c>
      <c r="AQ603" s="43">
        <v>25</v>
      </c>
      <c r="AR603" s="42" t="s">
        <v>7</v>
      </c>
      <c r="AS603" s="43">
        <v>17</v>
      </c>
      <c r="AT603" s="43">
        <v>9071196</v>
      </c>
      <c r="AU603" s="43">
        <v>0</v>
      </c>
      <c r="AV603" s="43">
        <v>9071196</v>
      </c>
      <c r="AW603" s="43">
        <v>69</v>
      </c>
      <c r="AX603" s="43">
        <v>1594102</v>
      </c>
      <c r="AY603" s="43">
        <v>1</v>
      </c>
      <c r="AZ603" s="43">
        <v>82</v>
      </c>
      <c r="BA603" s="43">
        <v>1307164</v>
      </c>
    </row>
    <row r="604" spans="42:53">
      <c r="AP604" s="42" t="s">
        <v>53</v>
      </c>
      <c r="AQ604" s="43">
        <v>26</v>
      </c>
      <c r="AR604" s="42" t="s">
        <v>7</v>
      </c>
      <c r="AS604" s="43">
        <v>24</v>
      </c>
      <c r="AT604" s="43">
        <v>7314783</v>
      </c>
      <c r="AU604" s="43">
        <v>0</v>
      </c>
      <c r="AV604" s="43">
        <v>7314783</v>
      </c>
      <c r="AW604" s="43">
        <v>65</v>
      </c>
      <c r="AX604" s="43">
        <v>507027</v>
      </c>
      <c r="AY604" s="43">
        <v>0.40500000000000003</v>
      </c>
      <c r="AZ604" s="43">
        <v>78</v>
      </c>
      <c r="BA604" s="43">
        <v>395481</v>
      </c>
    </row>
    <row r="605" spans="42:53">
      <c r="AP605" s="42" t="s">
        <v>53</v>
      </c>
      <c r="AQ605" s="43">
        <v>26</v>
      </c>
      <c r="AR605" s="42" t="s">
        <v>7</v>
      </c>
      <c r="AS605" s="43">
        <v>24</v>
      </c>
      <c r="AT605" s="43">
        <v>7314783</v>
      </c>
      <c r="AU605" s="43">
        <v>0</v>
      </c>
      <c r="AV605" s="43">
        <v>7314783</v>
      </c>
      <c r="AW605" s="43">
        <v>66</v>
      </c>
      <c r="AX605" s="43">
        <v>1809257</v>
      </c>
      <c r="AY605" s="43">
        <v>1</v>
      </c>
      <c r="AZ605" s="43">
        <v>79</v>
      </c>
      <c r="BA605" s="43">
        <v>1429313</v>
      </c>
    </row>
    <row r="606" spans="42:53">
      <c r="AP606" s="42" t="s">
        <v>53</v>
      </c>
      <c r="AQ606" s="43">
        <v>26</v>
      </c>
      <c r="AR606" s="42" t="s">
        <v>7</v>
      </c>
      <c r="AS606" s="43">
        <v>24</v>
      </c>
      <c r="AT606" s="43">
        <v>7314783</v>
      </c>
      <c r="AU606" s="43">
        <v>0</v>
      </c>
      <c r="AV606" s="43">
        <v>7314783</v>
      </c>
      <c r="AW606" s="43">
        <v>67</v>
      </c>
      <c r="AX606" s="43">
        <v>1738061</v>
      </c>
      <c r="AY606" s="43">
        <v>1</v>
      </c>
      <c r="AZ606" s="43">
        <v>80</v>
      </c>
      <c r="BA606" s="43">
        <v>1390449</v>
      </c>
    </row>
    <row r="607" spans="42:53">
      <c r="AP607" s="42" t="s">
        <v>53</v>
      </c>
      <c r="AQ607" s="43">
        <v>26</v>
      </c>
      <c r="AR607" s="42" t="s">
        <v>7</v>
      </c>
      <c r="AS607" s="43">
        <v>24</v>
      </c>
      <c r="AT607" s="43">
        <v>7314783</v>
      </c>
      <c r="AU607" s="43">
        <v>0</v>
      </c>
      <c r="AV607" s="43">
        <v>7314783</v>
      </c>
      <c r="AW607" s="43">
        <v>68</v>
      </c>
      <c r="AX607" s="43">
        <v>1666335</v>
      </c>
      <c r="AY607" s="43">
        <v>1</v>
      </c>
      <c r="AZ607" s="43">
        <v>81</v>
      </c>
      <c r="BA607" s="43">
        <v>1349731</v>
      </c>
    </row>
    <row r="608" spans="42:53">
      <c r="AP608" s="42" t="s">
        <v>53</v>
      </c>
      <c r="AQ608" s="43">
        <v>26</v>
      </c>
      <c r="AR608" s="42" t="s">
        <v>7</v>
      </c>
      <c r="AS608" s="43">
        <v>24</v>
      </c>
      <c r="AT608" s="43">
        <v>7314783</v>
      </c>
      <c r="AU608" s="43">
        <v>0</v>
      </c>
      <c r="AV608" s="43">
        <v>7314783</v>
      </c>
      <c r="AW608" s="43">
        <v>69</v>
      </c>
      <c r="AX608" s="43">
        <v>1594102</v>
      </c>
      <c r="AY608" s="43">
        <v>1</v>
      </c>
      <c r="AZ608" s="43">
        <v>82</v>
      </c>
      <c r="BA608" s="43">
        <v>1307164</v>
      </c>
    </row>
    <row r="609" spans="42:53">
      <c r="AP609" s="42" t="s">
        <v>53</v>
      </c>
      <c r="AQ609" s="43">
        <v>27</v>
      </c>
      <c r="AR609" s="42" t="s">
        <v>8</v>
      </c>
      <c r="AS609" s="43">
        <v>1</v>
      </c>
      <c r="AT609" s="43">
        <v>5721460</v>
      </c>
      <c r="AU609" s="43">
        <v>0</v>
      </c>
      <c r="AV609" s="43">
        <v>5721460</v>
      </c>
      <c r="AW609" s="43">
        <v>66</v>
      </c>
      <c r="AX609" s="43">
        <v>722961</v>
      </c>
      <c r="AY609" s="43">
        <v>0.4</v>
      </c>
      <c r="AZ609" s="43">
        <v>78</v>
      </c>
      <c r="BA609" s="43">
        <v>563910</v>
      </c>
    </row>
    <row r="610" spans="42:53">
      <c r="AP610" s="42" t="s">
        <v>53</v>
      </c>
      <c r="AQ610" s="43">
        <v>27</v>
      </c>
      <c r="AR610" s="42" t="s">
        <v>8</v>
      </c>
      <c r="AS610" s="43">
        <v>1</v>
      </c>
      <c r="AT610" s="43">
        <v>5721460</v>
      </c>
      <c r="AU610" s="43">
        <v>0</v>
      </c>
      <c r="AV610" s="43">
        <v>5721460</v>
      </c>
      <c r="AW610" s="43">
        <v>67</v>
      </c>
      <c r="AX610" s="43">
        <v>1738061</v>
      </c>
      <c r="AY610" s="43">
        <v>1</v>
      </c>
      <c r="AZ610" s="43">
        <v>79</v>
      </c>
      <c r="BA610" s="43">
        <v>1373068</v>
      </c>
    </row>
    <row r="611" spans="42:53">
      <c r="AP611" s="42" t="s">
        <v>53</v>
      </c>
      <c r="AQ611" s="43">
        <v>27</v>
      </c>
      <c r="AR611" s="42" t="s">
        <v>8</v>
      </c>
      <c r="AS611" s="43">
        <v>1</v>
      </c>
      <c r="AT611" s="43">
        <v>5721460</v>
      </c>
      <c r="AU611" s="43">
        <v>0</v>
      </c>
      <c r="AV611" s="43">
        <v>5721460</v>
      </c>
      <c r="AW611" s="43">
        <v>68</v>
      </c>
      <c r="AX611" s="43">
        <v>1666335</v>
      </c>
      <c r="AY611" s="43">
        <v>1</v>
      </c>
      <c r="AZ611" s="43">
        <v>80</v>
      </c>
      <c r="BA611" s="43">
        <v>1333068</v>
      </c>
    </row>
    <row r="612" spans="42:53">
      <c r="AP612" s="42" t="s">
        <v>53</v>
      </c>
      <c r="AQ612" s="43">
        <v>27</v>
      </c>
      <c r="AR612" s="42" t="s">
        <v>8</v>
      </c>
      <c r="AS612" s="43">
        <v>1</v>
      </c>
      <c r="AT612" s="43">
        <v>5721460</v>
      </c>
      <c r="AU612" s="43">
        <v>0</v>
      </c>
      <c r="AV612" s="43">
        <v>5721460</v>
      </c>
      <c r="AW612" s="43">
        <v>69</v>
      </c>
      <c r="AX612" s="43">
        <v>1594102</v>
      </c>
      <c r="AY612" s="43">
        <v>1</v>
      </c>
      <c r="AZ612" s="43">
        <v>81</v>
      </c>
      <c r="BA612" s="43">
        <v>1291223</v>
      </c>
    </row>
    <row r="613" spans="42:53">
      <c r="AP613" s="42" t="s">
        <v>53</v>
      </c>
      <c r="AQ613" s="43">
        <v>28</v>
      </c>
      <c r="AR613" s="42" t="s">
        <v>8</v>
      </c>
      <c r="AS613" s="43">
        <v>8</v>
      </c>
      <c r="AT613" s="43">
        <v>4311933</v>
      </c>
      <c r="AU613" s="43">
        <v>0</v>
      </c>
      <c r="AV613" s="43">
        <v>4311933</v>
      </c>
      <c r="AW613" s="43">
        <v>67</v>
      </c>
      <c r="AX613" s="43">
        <v>1051495</v>
      </c>
      <c r="AY613" s="43">
        <v>0.60499999999999998</v>
      </c>
      <c r="AZ613" s="43">
        <v>77</v>
      </c>
      <c r="BA613" s="43">
        <v>809651</v>
      </c>
    </row>
    <row r="614" spans="42:53">
      <c r="AP614" s="42" t="s">
        <v>53</v>
      </c>
      <c r="AQ614" s="43">
        <v>28</v>
      </c>
      <c r="AR614" s="42" t="s">
        <v>8</v>
      </c>
      <c r="AS614" s="43">
        <v>8</v>
      </c>
      <c r="AT614" s="43">
        <v>4311933</v>
      </c>
      <c r="AU614" s="43">
        <v>0</v>
      </c>
      <c r="AV614" s="43">
        <v>4311933</v>
      </c>
      <c r="AW614" s="43">
        <v>68</v>
      </c>
      <c r="AX614" s="43">
        <v>1666335</v>
      </c>
      <c r="AY614" s="43">
        <v>1</v>
      </c>
      <c r="AZ614" s="43">
        <v>78</v>
      </c>
      <c r="BA614" s="43">
        <v>1299741</v>
      </c>
    </row>
    <row r="615" spans="42:53">
      <c r="AP615" s="42" t="s">
        <v>53</v>
      </c>
      <c r="AQ615" s="43">
        <v>28</v>
      </c>
      <c r="AR615" s="42" t="s">
        <v>8</v>
      </c>
      <c r="AS615" s="43">
        <v>8</v>
      </c>
      <c r="AT615" s="43">
        <v>4311933</v>
      </c>
      <c r="AU615" s="43">
        <v>0</v>
      </c>
      <c r="AV615" s="43">
        <v>4311933</v>
      </c>
      <c r="AW615" s="43">
        <v>69</v>
      </c>
      <c r="AX615" s="43">
        <v>1594102</v>
      </c>
      <c r="AY615" s="43">
        <v>1</v>
      </c>
      <c r="AZ615" s="43">
        <v>79</v>
      </c>
      <c r="BA615" s="43">
        <v>1259341</v>
      </c>
    </row>
    <row r="616" spans="42:53">
      <c r="AP616" s="42" t="s">
        <v>53</v>
      </c>
      <c r="AQ616" s="43">
        <v>29</v>
      </c>
      <c r="AR616" s="42" t="s">
        <v>8</v>
      </c>
      <c r="AS616" s="43">
        <v>15</v>
      </c>
      <c r="AT616" s="43">
        <v>3106909</v>
      </c>
      <c r="AU616" s="43">
        <v>0</v>
      </c>
      <c r="AV616" s="43">
        <v>3106909</v>
      </c>
      <c r="AW616" s="43">
        <v>68</v>
      </c>
      <c r="AX616" s="43">
        <v>1512807</v>
      </c>
      <c r="AY616" s="43">
        <v>0.90800000000000003</v>
      </c>
      <c r="AZ616" s="43">
        <v>76</v>
      </c>
      <c r="BA616" s="43">
        <v>1149733</v>
      </c>
    </row>
    <row r="617" spans="42:53">
      <c r="AP617" s="42" t="s">
        <v>53</v>
      </c>
      <c r="AQ617" s="43">
        <v>29</v>
      </c>
      <c r="AR617" s="42" t="s">
        <v>8</v>
      </c>
      <c r="AS617" s="43">
        <v>15</v>
      </c>
      <c r="AT617" s="43">
        <v>3106909</v>
      </c>
      <c r="AU617" s="43">
        <v>0</v>
      </c>
      <c r="AV617" s="43">
        <v>3106909</v>
      </c>
      <c r="AW617" s="43">
        <v>69</v>
      </c>
      <c r="AX617" s="43">
        <v>1594102</v>
      </c>
      <c r="AY617" s="43">
        <v>1</v>
      </c>
      <c r="AZ617" s="43">
        <v>76</v>
      </c>
      <c r="BA617" s="43">
        <v>1211518</v>
      </c>
    </row>
    <row r="618" spans="42:53">
      <c r="AP618" s="42" t="s">
        <v>53</v>
      </c>
      <c r="AQ618" s="43">
        <v>30</v>
      </c>
      <c r="AR618" s="42" t="s">
        <v>8</v>
      </c>
      <c r="AS618" s="43">
        <v>23</v>
      </c>
      <c r="AT618" s="43">
        <v>2127095</v>
      </c>
      <c r="AU618" s="43">
        <v>0</v>
      </c>
      <c r="AV618" s="43">
        <v>2127095</v>
      </c>
      <c r="AW618" s="43">
        <v>68</v>
      </c>
      <c r="AX618" s="43">
        <v>532993</v>
      </c>
      <c r="AY618" s="43">
        <v>0.32</v>
      </c>
      <c r="AZ618" s="43">
        <v>73</v>
      </c>
      <c r="BA618" s="43">
        <v>389085</v>
      </c>
    </row>
    <row r="619" spans="42:53">
      <c r="AP619" s="42" t="s">
        <v>53</v>
      </c>
      <c r="AQ619" s="43">
        <v>30</v>
      </c>
      <c r="AR619" s="42" t="s">
        <v>8</v>
      </c>
      <c r="AS619" s="43">
        <v>23</v>
      </c>
      <c r="AT619" s="43">
        <v>2127095</v>
      </c>
      <c r="AU619" s="43">
        <v>0</v>
      </c>
      <c r="AV619" s="43">
        <v>2127095</v>
      </c>
      <c r="AW619" s="43">
        <v>69</v>
      </c>
      <c r="AX619" s="43">
        <v>1594102</v>
      </c>
      <c r="AY619" s="43">
        <v>1</v>
      </c>
      <c r="AZ619" s="43">
        <v>73</v>
      </c>
      <c r="BA619" s="43">
        <v>1163694</v>
      </c>
    </row>
    <row r="620" spans="42:53">
      <c r="AP620" s="42" t="s">
        <v>53</v>
      </c>
      <c r="AQ620" s="43">
        <v>31</v>
      </c>
      <c r="AR620" s="42" t="s">
        <v>8</v>
      </c>
      <c r="AS620" s="43">
        <v>29</v>
      </c>
      <c r="AT620" s="43">
        <v>1393196</v>
      </c>
      <c r="AU620" s="43">
        <v>0</v>
      </c>
      <c r="AV620" s="43">
        <v>1393196</v>
      </c>
      <c r="AW620" s="43">
        <v>69</v>
      </c>
      <c r="AX620" s="43">
        <v>1393196</v>
      </c>
      <c r="AY620" s="43">
        <v>0.874</v>
      </c>
      <c r="AZ620" s="43">
        <v>70</v>
      </c>
      <c r="BA620" s="43">
        <v>975237</v>
      </c>
    </row>
    <row r="621" spans="42:53">
      <c r="AP621" s="42" t="s">
        <v>53</v>
      </c>
      <c r="AQ621" s="43">
        <v>32</v>
      </c>
      <c r="AR621" s="42" t="s">
        <v>9</v>
      </c>
      <c r="AS621" s="43">
        <v>5</v>
      </c>
      <c r="AT621" s="43">
        <v>925919</v>
      </c>
      <c r="AU621" s="43">
        <v>0</v>
      </c>
      <c r="AV621" s="43">
        <v>925919</v>
      </c>
      <c r="AW621" s="43">
        <v>69</v>
      </c>
      <c r="AX621" s="43">
        <v>925919</v>
      </c>
      <c r="AY621" s="43">
        <v>0.58099999999999996</v>
      </c>
      <c r="AZ621" s="43">
        <v>66</v>
      </c>
      <c r="BA621" s="43">
        <v>611107</v>
      </c>
    </row>
    <row r="622" spans="42:53">
      <c r="AP622" s="42" t="s">
        <v>53</v>
      </c>
      <c r="AQ622" s="43">
        <v>33</v>
      </c>
      <c r="AR622" s="42" t="s">
        <v>9</v>
      </c>
      <c r="AS622" s="43">
        <v>12</v>
      </c>
      <c r="AT622" s="43">
        <v>745970</v>
      </c>
      <c r="AU622" s="43">
        <v>0</v>
      </c>
      <c r="AV622" s="43">
        <v>745970</v>
      </c>
      <c r="AW622" s="43">
        <v>69</v>
      </c>
      <c r="AX622" s="43">
        <v>745970</v>
      </c>
      <c r="AY622" s="43">
        <v>0.46800000000000003</v>
      </c>
      <c r="AZ622" s="43">
        <v>61</v>
      </c>
      <c r="BA622" s="43">
        <v>455042</v>
      </c>
    </row>
    <row r="623" spans="42:53">
      <c r="AP623" s="42" t="s">
        <v>53</v>
      </c>
      <c r="AQ623" s="43">
        <v>34</v>
      </c>
      <c r="AR623" s="42" t="s">
        <v>9</v>
      </c>
      <c r="AS623" s="43">
        <v>19</v>
      </c>
      <c r="AT623" s="43">
        <v>874057</v>
      </c>
      <c r="AU623" s="43">
        <v>0</v>
      </c>
      <c r="AV623" s="43">
        <v>874057</v>
      </c>
      <c r="AW623" s="43">
        <v>69</v>
      </c>
      <c r="AX623" s="43">
        <v>874057</v>
      </c>
      <c r="AY623" s="43">
        <v>0.54800000000000004</v>
      </c>
      <c r="AZ623" s="43">
        <v>56</v>
      </c>
      <c r="BA623" s="43">
        <v>489472</v>
      </c>
    </row>
    <row r="624" spans="42:53">
      <c r="AP624" s="42" t="s">
        <v>53</v>
      </c>
      <c r="AQ624" s="43">
        <v>35</v>
      </c>
      <c r="AR624" s="42" t="s">
        <v>9</v>
      </c>
      <c r="AS624" s="43">
        <v>26</v>
      </c>
      <c r="AT624" s="43">
        <v>1330885</v>
      </c>
      <c r="AU624" s="43">
        <v>0</v>
      </c>
      <c r="AV624" s="43">
        <v>1330885</v>
      </c>
      <c r="AW624" s="43">
        <v>69</v>
      </c>
      <c r="AX624" s="43">
        <v>1330885</v>
      </c>
      <c r="AY624" s="43">
        <v>0.83499999999999996</v>
      </c>
      <c r="AZ624" s="43">
        <v>51</v>
      </c>
      <c r="BA624" s="43">
        <v>678751</v>
      </c>
    </row>
    <row r="625" spans="42:53">
      <c r="AP625" s="42" t="s">
        <v>53</v>
      </c>
      <c r="AQ625" s="43">
        <v>36</v>
      </c>
      <c r="AR625" s="42" t="s">
        <v>10</v>
      </c>
      <c r="AS625" s="43">
        <v>2</v>
      </c>
      <c r="AT625" s="43">
        <v>2137160</v>
      </c>
      <c r="AU625" s="43">
        <v>997726</v>
      </c>
      <c r="AV625" s="43">
        <v>1139434</v>
      </c>
      <c r="AW625" s="43">
        <v>68</v>
      </c>
      <c r="AX625" s="43">
        <v>543058</v>
      </c>
      <c r="AY625" s="43">
        <v>0.32600000000000001</v>
      </c>
      <c r="AZ625" s="43">
        <v>47</v>
      </c>
      <c r="BA625" s="43">
        <v>255237</v>
      </c>
    </row>
    <row r="626" spans="42:53">
      <c r="AP626" s="42" t="s">
        <v>53</v>
      </c>
      <c r="AQ626" s="43">
        <v>36</v>
      </c>
      <c r="AR626" s="42" t="s">
        <v>10</v>
      </c>
      <c r="AS626" s="43">
        <v>2</v>
      </c>
      <c r="AT626" s="43">
        <v>2137160</v>
      </c>
      <c r="AU626" s="43">
        <v>997726</v>
      </c>
      <c r="AV626" s="43">
        <v>1139434</v>
      </c>
      <c r="AW626" s="43">
        <v>69</v>
      </c>
      <c r="AX626" s="43">
        <v>596376</v>
      </c>
      <c r="AY626" s="43">
        <v>0.374</v>
      </c>
      <c r="AZ626" s="43">
        <v>46</v>
      </c>
      <c r="BA626" s="43">
        <v>274333</v>
      </c>
    </row>
    <row r="627" spans="42:53">
      <c r="AP627" s="42" t="s">
        <v>53</v>
      </c>
      <c r="AQ627" s="43">
        <v>37</v>
      </c>
      <c r="AR627" s="42" t="s">
        <v>10</v>
      </c>
      <c r="AS627" s="43">
        <v>9</v>
      </c>
      <c r="AT627" s="43">
        <v>3313590</v>
      </c>
      <c r="AU627" s="43">
        <v>2547258</v>
      </c>
      <c r="AV627" s="43">
        <v>766332</v>
      </c>
      <c r="AW627" s="43">
        <v>67</v>
      </c>
      <c r="AX627" s="43">
        <v>53152</v>
      </c>
      <c r="AY627" s="43">
        <v>3.1E-2</v>
      </c>
      <c r="AZ627" s="43">
        <v>43</v>
      </c>
      <c r="BA627" s="43">
        <v>22855</v>
      </c>
    </row>
    <row r="628" spans="42:53">
      <c r="AP628" s="42" t="s">
        <v>53</v>
      </c>
      <c r="AQ628" s="43">
        <v>37</v>
      </c>
      <c r="AR628" s="42" t="s">
        <v>10</v>
      </c>
      <c r="AS628" s="43">
        <v>9</v>
      </c>
      <c r="AT628" s="43">
        <v>3313590</v>
      </c>
      <c r="AU628" s="43">
        <v>2547258</v>
      </c>
      <c r="AV628" s="43">
        <v>766332</v>
      </c>
      <c r="AW628" s="43">
        <v>68</v>
      </c>
      <c r="AX628" s="43">
        <v>713180</v>
      </c>
      <c r="AY628" s="43">
        <v>0.42799999999999999</v>
      </c>
      <c r="AZ628" s="43">
        <v>42</v>
      </c>
      <c r="BA628" s="43">
        <v>299536</v>
      </c>
    </row>
    <row r="629" spans="42:53">
      <c r="AP629" s="42" t="s">
        <v>53</v>
      </c>
      <c r="AQ629" s="43">
        <v>38</v>
      </c>
      <c r="AR629" s="42" t="s">
        <v>10</v>
      </c>
      <c r="AS629" s="43">
        <v>16</v>
      </c>
      <c r="AT629" s="43">
        <v>4880880</v>
      </c>
      <c r="AU629" s="43">
        <v>4490373</v>
      </c>
      <c r="AV629" s="43">
        <v>390507</v>
      </c>
      <c r="AW629" s="43">
        <v>67</v>
      </c>
      <c r="AX629" s="43">
        <v>390507</v>
      </c>
      <c r="AY629" s="43">
        <v>0.22500000000000001</v>
      </c>
      <c r="AZ629" s="43">
        <v>38</v>
      </c>
      <c r="BA629" s="43">
        <v>148393</v>
      </c>
    </row>
    <row r="630" spans="42:53">
      <c r="AP630" s="42" t="s">
        <v>53</v>
      </c>
      <c r="AQ630" s="43">
        <v>39</v>
      </c>
      <c r="AR630" s="42" t="s">
        <v>10</v>
      </c>
      <c r="AS630" s="43">
        <v>23</v>
      </c>
      <c r="AT630" s="43">
        <v>6859738</v>
      </c>
      <c r="AU630" s="43">
        <v>6779738</v>
      </c>
      <c r="AV630" s="43">
        <v>80000</v>
      </c>
      <c r="AW630" s="43">
        <v>65</v>
      </c>
      <c r="AX630" s="43">
        <v>51982</v>
      </c>
      <c r="AY630" s="43">
        <v>4.1000000000000002E-2</v>
      </c>
      <c r="AZ630" s="43">
        <v>35</v>
      </c>
      <c r="BA630" s="43">
        <v>18194</v>
      </c>
    </row>
    <row r="631" spans="42:53">
      <c r="AP631" s="42" t="s">
        <v>53</v>
      </c>
      <c r="AQ631" s="43">
        <v>39</v>
      </c>
      <c r="AR631" s="42" t="s">
        <v>10</v>
      </c>
      <c r="AS631" s="43">
        <v>23</v>
      </c>
      <c r="AT631" s="43">
        <v>6859738</v>
      </c>
      <c r="AU631" s="43">
        <v>6779738</v>
      </c>
      <c r="AV631" s="43">
        <v>80000</v>
      </c>
      <c r="AW631" s="43">
        <v>66</v>
      </c>
      <c r="AX631" s="43">
        <v>28018</v>
      </c>
      <c r="AY631" s="43">
        <v>1.4999999999999999E-2</v>
      </c>
      <c r="AZ631" s="43">
        <v>34</v>
      </c>
      <c r="BA631" s="43">
        <v>9526</v>
      </c>
    </row>
    <row r="632" spans="42:53">
      <c r="AP632" s="42" t="s">
        <v>54</v>
      </c>
      <c r="AQ632" s="43">
        <v>10</v>
      </c>
      <c r="AR632" s="42" t="s">
        <v>4</v>
      </c>
      <c r="AS632" s="43">
        <v>4</v>
      </c>
      <c r="AT632" s="43">
        <v>40907825</v>
      </c>
      <c r="AU632" s="43">
        <v>37370279</v>
      </c>
      <c r="AV632" s="43">
        <v>3537546</v>
      </c>
      <c r="AW632" s="43">
        <v>45</v>
      </c>
      <c r="AX632" s="43">
        <v>676553</v>
      </c>
      <c r="AY632" s="43">
        <v>0.32300000000000001</v>
      </c>
      <c r="AZ632" s="43">
        <v>60</v>
      </c>
      <c r="BA632" s="43">
        <v>405932</v>
      </c>
    </row>
    <row r="633" spans="42:53">
      <c r="AP633" s="42" t="s">
        <v>54</v>
      </c>
      <c r="AQ633" s="43">
        <v>10</v>
      </c>
      <c r="AR633" s="42" t="s">
        <v>4</v>
      </c>
      <c r="AS633" s="43">
        <v>4</v>
      </c>
      <c r="AT633" s="43">
        <v>40907825</v>
      </c>
      <c r="AU633" s="43">
        <v>37370279</v>
      </c>
      <c r="AV633" s="43">
        <v>3537546</v>
      </c>
      <c r="AW633" s="43">
        <v>46</v>
      </c>
      <c r="AX633" s="43">
        <v>2059999</v>
      </c>
      <c r="AY633" s="43">
        <v>1</v>
      </c>
      <c r="AZ633" s="43">
        <v>60</v>
      </c>
      <c r="BA633" s="43">
        <v>1235999</v>
      </c>
    </row>
    <row r="634" spans="42:53">
      <c r="AP634" s="42" t="s">
        <v>54</v>
      </c>
      <c r="AQ634" s="43">
        <v>10</v>
      </c>
      <c r="AR634" s="42" t="s">
        <v>4</v>
      </c>
      <c r="AS634" s="43">
        <v>4</v>
      </c>
      <c r="AT634" s="43">
        <v>40907825</v>
      </c>
      <c r="AU634" s="43">
        <v>37370279</v>
      </c>
      <c r="AV634" s="43">
        <v>3537546</v>
      </c>
      <c r="AW634" s="43">
        <v>47</v>
      </c>
      <c r="AX634" s="43">
        <v>800994</v>
      </c>
      <c r="AY634" s="43">
        <v>0.39600000000000002</v>
      </c>
      <c r="AZ634" s="43">
        <v>60</v>
      </c>
      <c r="BA634" s="43">
        <v>480596</v>
      </c>
    </row>
    <row r="635" spans="42:53">
      <c r="AP635" s="42" t="s">
        <v>54</v>
      </c>
      <c r="AQ635" s="43">
        <v>11</v>
      </c>
      <c r="AR635" s="42" t="s">
        <v>4</v>
      </c>
      <c r="AS635" s="43">
        <v>11</v>
      </c>
      <c r="AT635" s="43">
        <v>39189832</v>
      </c>
      <c r="AU635" s="43">
        <v>35668123</v>
      </c>
      <c r="AV635" s="43">
        <v>3521709</v>
      </c>
      <c r="AW635" s="43">
        <v>46</v>
      </c>
      <c r="AX635" s="43">
        <v>1018559</v>
      </c>
      <c r="AY635" s="43">
        <v>0.49399999999999999</v>
      </c>
      <c r="AZ635" s="43">
        <v>62</v>
      </c>
      <c r="BA635" s="43">
        <v>631507</v>
      </c>
    </row>
    <row r="636" spans="42:53">
      <c r="AP636" s="42" t="s">
        <v>54</v>
      </c>
      <c r="AQ636" s="43">
        <v>11</v>
      </c>
      <c r="AR636" s="42" t="s">
        <v>4</v>
      </c>
      <c r="AS636" s="43">
        <v>11</v>
      </c>
      <c r="AT636" s="43">
        <v>39189832</v>
      </c>
      <c r="AU636" s="43">
        <v>35668123</v>
      </c>
      <c r="AV636" s="43">
        <v>3521709</v>
      </c>
      <c r="AW636" s="43">
        <v>47</v>
      </c>
      <c r="AX636" s="43">
        <v>2022456</v>
      </c>
      <c r="AY636" s="43">
        <v>1</v>
      </c>
      <c r="AZ636" s="43">
        <v>62</v>
      </c>
      <c r="BA636" s="43">
        <v>1253923</v>
      </c>
    </row>
    <row r="637" spans="42:53">
      <c r="AP637" s="42" t="s">
        <v>54</v>
      </c>
      <c r="AQ637" s="43">
        <v>11</v>
      </c>
      <c r="AR637" s="42" t="s">
        <v>4</v>
      </c>
      <c r="AS637" s="43">
        <v>11</v>
      </c>
      <c r="AT637" s="43">
        <v>39189832</v>
      </c>
      <c r="AU637" s="43">
        <v>35668123</v>
      </c>
      <c r="AV637" s="43">
        <v>3521709</v>
      </c>
      <c r="AW637" s="43">
        <v>48</v>
      </c>
      <c r="AX637" s="43">
        <v>480694</v>
      </c>
      <c r="AY637" s="43">
        <v>0.24199999999999999</v>
      </c>
      <c r="AZ637" s="43">
        <v>62</v>
      </c>
      <c r="BA637" s="43">
        <v>298030</v>
      </c>
    </row>
    <row r="638" spans="42:53">
      <c r="AP638" s="42" t="s">
        <v>54</v>
      </c>
      <c r="AQ638" s="43">
        <v>12</v>
      </c>
      <c r="AR638" s="42" t="s">
        <v>4</v>
      </c>
      <c r="AS638" s="43">
        <v>18</v>
      </c>
      <c r="AT638" s="43">
        <v>37324334</v>
      </c>
      <c r="AU638" s="43">
        <v>33709953</v>
      </c>
      <c r="AV638" s="43">
        <v>3614381</v>
      </c>
      <c r="AW638" s="43">
        <v>47</v>
      </c>
      <c r="AX638" s="43">
        <v>1175517</v>
      </c>
      <c r="AY638" s="43">
        <v>0.58099999999999996</v>
      </c>
      <c r="AZ638" s="43">
        <v>64</v>
      </c>
      <c r="BA638" s="43">
        <v>752331</v>
      </c>
    </row>
    <row r="639" spans="42:53">
      <c r="AP639" s="42" t="s">
        <v>54</v>
      </c>
      <c r="AQ639" s="43">
        <v>12</v>
      </c>
      <c r="AR639" s="42" t="s">
        <v>4</v>
      </c>
      <c r="AS639" s="43">
        <v>18</v>
      </c>
      <c r="AT639" s="43">
        <v>37324334</v>
      </c>
      <c r="AU639" s="43">
        <v>33709953</v>
      </c>
      <c r="AV639" s="43">
        <v>3614381</v>
      </c>
      <c r="AW639" s="43">
        <v>48</v>
      </c>
      <c r="AX639" s="43">
        <v>1984297</v>
      </c>
      <c r="AY639" s="43">
        <v>1</v>
      </c>
      <c r="AZ639" s="43">
        <v>64</v>
      </c>
      <c r="BA639" s="43">
        <v>1269950</v>
      </c>
    </row>
    <row r="640" spans="42:53">
      <c r="AP640" s="42" t="s">
        <v>54</v>
      </c>
      <c r="AQ640" s="43">
        <v>12</v>
      </c>
      <c r="AR640" s="42" t="s">
        <v>4</v>
      </c>
      <c r="AS640" s="43">
        <v>18</v>
      </c>
      <c r="AT640" s="43">
        <v>37324334</v>
      </c>
      <c r="AU640" s="43">
        <v>33709953</v>
      </c>
      <c r="AV640" s="43">
        <v>3614381</v>
      </c>
      <c r="AW640" s="43">
        <v>49</v>
      </c>
      <c r="AX640" s="43">
        <v>454567</v>
      </c>
      <c r="AY640" s="43">
        <v>0.23400000000000001</v>
      </c>
      <c r="AZ640" s="43">
        <v>64</v>
      </c>
      <c r="BA640" s="43">
        <v>290923</v>
      </c>
    </row>
    <row r="641" spans="42:53">
      <c r="AP641" s="42" t="s">
        <v>54</v>
      </c>
      <c r="AQ641" s="43">
        <v>13</v>
      </c>
      <c r="AR641" s="42" t="s">
        <v>4</v>
      </c>
      <c r="AS641" s="43">
        <v>25</v>
      </c>
      <c r="AT641" s="43">
        <v>35332035</v>
      </c>
      <c r="AU641" s="43">
        <v>31505796</v>
      </c>
      <c r="AV641" s="43">
        <v>3826239</v>
      </c>
      <c r="AW641" s="43">
        <v>48</v>
      </c>
      <c r="AX641" s="43">
        <v>1167515</v>
      </c>
      <c r="AY641" s="43">
        <v>0.58799999999999997</v>
      </c>
      <c r="AZ641" s="43">
        <v>66</v>
      </c>
      <c r="BA641" s="43">
        <v>770560</v>
      </c>
    </row>
    <row r="642" spans="42:53">
      <c r="AP642" s="42" t="s">
        <v>54</v>
      </c>
      <c r="AQ642" s="43">
        <v>13</v>
      </c>
      <c r="AR642" s="42" t="s">
        <v>4</v>
      </c>
      <c r="AS642" s="43">
        <v>25</v>
      </c>
      <c r="AT642" s="43">
        <v>35332035</v>
      </c>
      <c r="AU642" s="43">
        <v>31505796</v>
      </c>
      <c r="AV642" s="43">
        <v>3826239</v>
      </c>
      <c r="AW642" s="43">
        <v>49</v>
      </c>
      <c r="AX642" s="43">
        <v>1945533</v>
      </c>
      <c r="AY642" s="43">
        <v>1</v>
      </c>
      <c r="AZ642" s="43">
        <v>66</v>
      </c>
      <c r="BA642" s="43">
        <v>1284052</v>
      </c>
    </row>
    <row r="643" spans="42:53">
      <c r="AP643" s="42" t="s">
        <v>54</v>
      </c>
      <c r="AQ643" s="43">
        <v>13</v>
      </c>
      <c r="AR643" s="42" t="s">
        <v>4</v>
      </c>
      <c r="AS643" s="43">
        <v>25</v>
      </c>
      <c r="AT643" s="43">
        <v>35332035</v>
      </c>
      <c r="AU643" s="43">
        <v>31505796</v>
      </c>
      <c r="AV643" s="43">
        <v>3826239</v>
      </c>
      <c r="AW643" s="43">
        <v>50</v>
      </c>
      <c r="AX643" s="43">
        <v>713191</v>
      </c>
      <c r="AY643" s="43">
        <v>0.374</v>
      </c>
      <c r="AZ643" s="43">
        <v>66</v>
      </c>
      <c r="BA643" s="43">
        <v>470706</v>
      </c>
    </row>
    <row r="644" spans="42:53">
      <c r="AP644" s="42" t="s">
        <v>54</v>
      </c>
      <c r="AQ644" s="43">
        <v>14</v>
      </c>
      <c r="AR644" s="42" t="s">
        <v>5</v>
      </c>
      <c r="AS644" s="43">
        <v>1</v>
      </c>
      <c r="AT644" s="43">
        <v>33233643</v>
      </c>
      <c r="AU644" s="43">
        <v>29065680</v>
      </c>
      <c r="AV644" s="43">
        <v>4167963</v>
      </c>
      <c r="AW644" s="43">
        <v>49</v>
      </c>
      <c r="AX644" s="43">
        <v>1014656</v>
      </c>
      <c r="AY644" s="43">
        <v>0.52200000000000002</v>
      </c>
      <c r="AZ644" s="43">
        <v>54</v>
      </c>
      <c r="BA644" s="43">
        <v>547914</v>
      </c>
    </row>
    <row r="645" spans="42:53">
      <c r="AP645" s="42" t="s">
        <v>54</v>
      </c>
      <c r="AQ645" s="43">
        <v>14</v>
      </c>
      <c r="AR645" s="42" t="s">
        <v>5</v>
      </c>
      <c r="AS645" s="43">
        <v>1</v>
      </c>
      <c r="AT645" s="43">
        <v>33233643</v>
      </c>
      <c r="AU645" s="43">
        <v>29065680</v>
      </c>
      <c r="AV645" s="43">
        <v>4167963</v>
      </c>
      <c r="AW645" s="43">
        <v>50</v>
      </c>
      <c r="AX645" s="43">
        <v>1906177</v>
      </c>
      <c r="AY645" s="43">
        <v>1</v>
      </c>
      <c r="AZ645" s="43">
        <v>53</v>
      </c>
      <c r="BA645" s="43">
        <v>1010274</v>
      </c>
    </row>
    <row r="646" spans="42:53">
      <c r="AP646" s="42" t="s">
        <v>54</v>
      </c>
      <c r="AQ646" s="43">
        <v>14</v>
      </c>
      <c r="AR646" s="42" t="s">
        <v>5</v>
      </c>
      <c r="AS646" s="43">
        <v>1</v>
      </c>
      <c r="AT646" s="43">
        <v>33233643</v>
      </c>
      <c r="AU646" s="43">
        <v>29065680</v>
      </c>
      <c r="AV646" s="43">
        <v>4167963</v>
      </c>
      <c r="AW646" s="43">
        <v>51</v>
      </c>
      <c r="AX646" s="43">
        <v>1247130</v>
      </c>
      <c r="AY646" s="43">
        <v>0.66800000000000004</v>
      </c>
      <c r="AZ646" s="43">
        <v>53</v>
      </c>
      <c r="BA646" s="43">
        <v>660979</v>
      </c>
    </row>
    <row r="647" spans="42:53">
      <c r="AP647" s="42" t="s">
        <v>54</v>
      </c>
      <c r="AQ647" s="43">
        <v>15</v>
      </c>
      <c r="AR647" s="42" t="s">
        <v>5</v>
      </c>
      <c r="AS647" s="43">
        <v>8</v>
      </c>
      <c r="AT647" s="43">
        <v>31049864</v>
      </c>
      <c r="AU647" s="43">
        <v>26399633</v>
      </c>
      <c r="AV647" s="43">
        <v>4650231</v>
      </c>
      <c r="AW647" s="43">
        <v>50</v>
      </c>
      <c r="AX647" s="43">
        <v>737054</v>
      </c>
      <c r="AY647" s="43">
        <v>0.38700000000000001</v>
      </c>
      <c r="AZ647" s="43">
        <v>56</v>
      </c>
      <c r="BA647" s="43">
        <v>412750</v>
      </c>
    </row>
    <row r="648" spans="42:53">
      <c r="AP648" s="42" t="s">
        <v>54</v>
      </c>
      <c r="AQ648" s="43">
        <v>15</v>
      </c>
      <c r="AR648" s="42" t="s">
        <v>5</v>
      </c>
      <c r="AS648" s="43">
        <v>8</v>
      </c>
      <c r="AT648" s="43">
        <v>31049864</v>
      </c>
      <c r="AU648" s="43">
        <v>26399633</v>
      </c>
      <c r="AV648" s="43">
        <v>4650231</v>
      </c>
      <c r="AW648" s="43">
        <v>51</v>
      </c>
      <c r="AX648" s="43">
        <v>1866240</v>
      </c>
      <c r="AY648" s="43">
        <v>1</v>
      </c>
      <c r="AZ648" s="43">
        <v>56</v>
      </c>
      <c r="BA648" s="43">
        <v>1045094</v>
      </c>
    </row>
    <row r="649" spans="42:53">
      <c r="AP649" s="42" t="s">
        <v>54</v>
      </c>
      <c r="AQ649" s="43">
        <v>15</v>
      </c>
      <c r="AR649" s="42" t="s">
        <v>5</v>
      </c>
      <c r="AS649" s="43">
        <v>8</v>
      </c>
      <c r="AT649" s="43">
        <v>31049864</v>
      </c>
      <c r="AU649" s="43">
        <v>26399633</v>
      </c>
      <c r="AV649" s="43">
        <v>4650231</v>
      </c>
      <c r="AW649" s="43">
        <v>52</v>
      </c>
      <c r="AX649" s="43">
        <v>1825735</v>
      </c>
      <c r="AY649" s="43">
        <v>1</v>
      </c>
      <c r="AZ649" s="43">
        <v>56</v>
      </c>
      <c r="BA649" s="43">
        <v>1022412</v>
      </c>
    </row>
    <row r="650" spans="42:53">
      <c r="AP650" s="42" t="s">
        <v>54</v>
      </c>
      <c r="AQ650" s="43">
        <v>15</v>
      </c>
      <c r="AR650" s="42" t="s">
        <v>5</v>
      </c>
      <c r="AS650" s="43">
        <v>8</v>
      </c>
      <c r="AT650" s="43">
        <v>31049864</v>
      </c>
      <c r="AU650" s="43">
        <v>26399633</v>
      </c>
      <c r="AV650" s="43">
        <v>4650231</v>
      </c>
      <c r="AW650" s="43">
        <v>53</v>
      </c>
      <c r="AX650" s="43">
        <v>221202</v>
      </c>
      <c r="AY650" s="43">
        <v>0.124</v>
      </c>
      <c r="AZ650" s="43">
        <v>55</v>
      </c>
      <c r="BA650" s="43">
        <v>121661</v>
      </c>
    </row>
    <row r="651" spans="42:53">
      <c r="AP651" s="42" t="s">
        <v>54</v>
      </c>
      <c r="AQ651" s="43">
        <v>16</v>
      </c>
      <c r="AR651" s="42" t="s">
        <v>5</v>
      </c>
      <c r="AS651" s="43">
        <v>15</v>
      </c>
      <c r="AT651" s="43">
        <v>28801404</v>
      </c>
      <c r="AU651" s="43">
        <v>23517682</v>
      </c>
      <c r="AV651" s="43">
        <v>5283722</v>
      </c>
      <c r="AW651" s="43">
        <v>51</v>
      </c>
      <c r="AX651" s="43">
        <v>354835</v>
      </c>
      <c r="AY651" s="43">
        <v>0.19</v>
      </c>
      <c r="AZ651" s="43">
        <v>59</v>
      </c>
      <c r="BA651" s="43">
        <v>209353</v>
      </c>
    </row>
    <row r="652" spans="42:53">
      <c r="AP652" s="42" t="s">
        <v>54</v>
      </c>
      <c r="AQ652" s="43">
        <v>16</v>
      </c>
      <c r="AR652" s="42" t="s">
        <v>5</v>
      </c>
      <c r="AS652" s="43">
        <v>15</v>
      </c>
      <c r="AT652" s="43">
        <v>28801404</v>
      </c>
      <c r="AU652" s="43">
        <v>23517682</v>
      </c>
      <c r="AV652" s="43">
        <v>5283722</v>
      </c>
      <c r="AW652" s="43">
        <v>52</v>
      </c>
      <c r="AX652" s="43">
        <v>1825735</v>
      </c>
      <c r="AY652" s="43">
        <v>1</v>
      </c>
      <c r="AZ652" s="43">
        <v>58</v>
      </c>
      <c r="BA652" s="43">
        <v>1058926</v>
      </c>
    </row>
    <row r="653" spans="42:53">
      <c r="AP653" s="42" t="s">
        <v>54</v>
      </c>
      <c r="AQ653" s="43">
        <v>16</v>
      </c>
      <c r="AR653" s="42" t="s">
        <v>5</v>
      </c>
      <c r="AS653" s="43">
        <v>15</v>
      </c>
      <c r="AT653" s="43">
        <v>28801404</v>
      </c>
      <c r="AU653" s="43">
        <v>23517682</v>
      </c>
      <c r="AV653" s="43">
        <v>5283722</v>
      </c>
      <c r="AW653" s="43">
        <v>53</v>
      </c>
      <c r="AX653" s="43">
        <v>1784673</v>
      </c>
      <c r="AY653" s="43">
        <v>1</v>
      </c>
      <c r="AZ653" s="43">
        <v>58</v>
      </c>
      <c r="BA653" s="43">
        <v>1035110</v>
      </c>
    </row>
    <row r="654" spans="42:53">
      <c r="AP654" s="42" t="s">
        <v>54</v>
      </c>
      <c r="AQ654" s="43">
        <v>16</v>
      </c>
      <c r="AR654" s="42" t="s">
        <v>5</v>
      </c>
      <c r="AS654" s="43">
        <v>15</v>
      </c>
      <c r="AT654" s="43">
        <v>28801404</v>
      </c>
      <c r="AU654" s="43">
        <v>23517682</v>
      </c>
      <c r="AV654" s="43">
        <v>5283722</v>
      </c>
      <c r="AW654" s="43">
        <v>54</v>
      </c>
      <c r="AX654" s="43">
        <v>1318479</v>
      </c>
      <c r="AY654" s="43">
        <v>0.75600000000000001</v>
      </c>
      <c r="AZ654" s="43">
        <v>58</v>
      </c>
      <c r="BA654" s="43">
        <v>764718</v>
      </c>
    </row>
    <row r="655" spans="42:53">
      <c r="AP655" s="42" t="s">
        <v>54</v>
      </c>
      <c r="AQ655" s="43">
        <v>17</v>
      </c>
      <c r="AR655" s="42" t="s">
        <v>5</v>
      </c>
      <c r="AS655" s="43">
        <v>22</v>
      </c>
      <c r="AT655" s="43">
        <v>26508970</v>
      </c>
      <c r="AU655" s="43">
        <v>20429854</v>
      </c>
      <c r="AV655" s="43">
        <v>6079116</v>
      </c>
      <c r="AW655" s="43">
        <v>53</v>
      </c>
      <c r="AX655" s="43">
        <v>1672809</v>
      </c>
      <c r="AY655" s="43">
        <v>0.93700000000000006</v>
      </c>
      <c r="AZ655" s="43">
        <v>61</v>
      </c>
      <c r="BA655" s="43">
        <v>1020413</v>
      </c>
    </row>
    <row r="656" spans="42:53">
      <c r="AP656" s="42" t="s">
        <v>54</v>
      </c>
      <c r="AQ656" s="43">
        <v>17</v>
      </c>
      <c r="AR656" s="42" t="s">
        <v>5</v>
      </c>
      <c r="AS656" s="43">
        <v>22</v>
      </c>
      <c r="AT656" s="43">
        <v>26508970</v>
      </c>
      <c r="AU656" s="43">
        <v>20429854</v>
      </c>
      <c r="AV656" s="43">
        <v>6079116</v>
      </c>
      <c r="AW656" s="43">
        <v>54</v>
      </c>
      <c r="AX656" s="43">
        <v>1743068</v>
      </c>
      <c r="AY656" s="43">
        <v>1</v>
      </c>
      <c r="AZ656" s="43">
        <v>61</v>
      </c>
      <c r="BA656" s="43">
        <v>1063271</v>
      </c>
    </row>
    <row r="657" spans="42:53">
      <c r="AP657" s="42" t="s">
        <v>54</v>
      </c>
      <c r="AQ657" s="43">
        <v>17</v>
      </c>
      <c r="AR657" s="42" t="s">
        <v>5</v>
      </c>
      <c r="AS657" s="43">
        <v>22</v>
      </c>
      <c r="AT657" s="43">
        <v>26508970</v>
      </c>
      <c r="AU657" s="43">
        <v>20429854</v>
      </c>
      <c r="AV657" s="43">
        <v>6079116</v>
      </c>
      <c r="AW657" s="43">
        <v>55</v>
      </c>
      <c r="AX657" s="43">
        <v>1700932</v>
      </c>
      <c r="AY657" s="43">
        <v>1</v>
      </c>
      <c r="AZ657" s="43">
        <v>60</v>
      </c>
      <c r="BA657" s="43">
        <v>1020559</v>
      </c>
    </row>
    <row r="658" spans="42:53">
      <c r="AP658" s="42" t="s">
        <v>54</v>
      </c>
      <c r="AQ658" s="43">
        <v>17</v>
      </c>
      <c r="AR658" s="42" t="s">
        <v>5</v>
      </c>
      <c r="AS658" s="43">
        <v>22</v>
      </c>
      <c r="AT658" s="43">
        <v>26508970</v>
      </c>
      <c r="AU658" s="43">
        <v>20429854</v>
      </c>
      <c r="AV658" s="43">
        <v>6079116</v>
      </c>
      <c r="AW658" s="43">
        <v>56</v>
      </c>
      <c r="AX658" s="43">
        <v>962306</v>
      </c>
      <c r="AY658" s="43">
        <v>0.57999999999999996</v>
      </c>
      <c r="AZ658" s="43">
        <v>60</v>
      </c>
      <c r="BA658" s="43">
        <v>577384</v>
      </c>
    </row>
    <row r="659" spans="42:53">
      <c r="AP659" s="42" t="s">
        <v>54</v>
      </c>
      <c r="AQ659" s="43">
        <v>18</v>
      </c>
      <c r="AR659" s="42" t="s">
        <v>5</v>
      </c>
      <c r="AS659" s="43">
        <v>29</v>
      </c>
      <c r="AT659" s="43">
        <v>24193268</v>
      </c>
      <c r="AU659" s="43">
        <v>17146178</v>
      </c>
      <c r="AV659" s="43">
        <v>7047090</v>
      </c>
      <c r="AW659" s="43">
        <v>54</v>
      </c>
      <c r="AX659" s="43">
        <v>1100175</v>
      </c>
      <c r="AY659" s="43">
        <v>0.63100000000000001</v>
      </c>
      <c r="AZ659" s="43">
        <v>63</v>
      </c>
      <c r="BA659" s="43">
        <v>693110</v>
      </c>
    </row>
    <row r="660" spans="42:53">
      <c r="AP660" s="42" t="s">
        <v>54</v>
      </c>
      <c r="AQ660" s="43">
        <v>18</v>
      </c>
      <c r="AR660" s="42" t="s">
        <v>5</v>
      </c>
      <c r="AS660" s="43">
        <v>29</v>
      </c>
      <c r="AT660" s="43">
        <v>24193268</v>
      </c>
      <c r="AU660" s="43">
        <v>17146178</v>
      </c>
      <c r="AV660" s="43">
        <v>7047090</v>
      </c>
      <c r="AW660" s="43">
        <v>55</v>
      </c>
      <c r="AX660" s="43">
        <v>1700932</v>
      </c>
      <c r="AY660" s="43">
        <v>1</v>
      </c>
      <c r="AZ660" s="43">
        <v>63</v>
      </c>
      <c r="BA660" s="43">
        <v>1071587</v>
      </c>
    </row>
    <row r="661" spans="42:53">
      <c r="AP661" s="42" t="s">
        <v>54</v>
      </c>
      <c r="AQ661" s="43">
        <v>18</v>
      </c>
      <c r="AR661" s="42" t="s">
        <v>5</v>
      </c>
      <c r="AS661" s="43">
        <v>29</v>
      </c>
      <c r="AT661" s="43">
        <v>24193268</v>
      </c>
      <c r="AU661" s="43">
        <v>17146178</v>
      </c>
      <c r="AV661" s="43">
        <v>7047090</v>
      </c>
      <c r="AW661" s="43">
        <v>56</v>
      </c>
      <c r="AX661" s="43">
        <v>1658278</v>
      </c>
      <c r="AY661" s="43">
        <v>1</v>
      </c>
      <c r="AZ661" s="43">
        <v>63</v>
      </c>
      <c r="BA661" s="43">
        <v>1044715</v>
      </c>
    </row>
    <row r="662" spans="42:53">
      <c r="AP662" s="42" t="s">
        <v>54</v>
      </c>
      <c r="AQ662" s="43">
        <v>18</v>
      </c>
      <c r="AR662" s="42" t="s">
        <v>5</v>
      </c>
      <c r="AS662" s="43">
        <v>29</v>
      </c>
      <c r="AT662" s="43">
        <v>24193268</v>
      </c>
      <c r="AU662" s="43">
        <v>17146178</v>
      </c>
      <c r="AV662" s="43">
        <v>7047090</v>
      </c>
      <c r="AW662" s="43">
        <v>57</v>
      </c>
      <c r="AX662" s="43">
        <v>1615119</v>
      </c>
      <c r="AY662" s="43">
        <v>1</v>
      </c>
      <c r="AZ662" s="43">
        <v>63</v>
      </c>
      <c r="BA662" s="43">
        <v>1017525</v>
      </c>
    </row>
    <row r="663" spans="42:53">
      <c r="AP663" s="42" t="s">
        <v>54</v>
      </c>
      <c r="AQ663" s="43">
        <v>18</v>
      </c>
      <c r="AR663" s="42" t="s">
        <v>5</v>
      </c>
      <c r="AS663" s="43">
        <v>29</v>
      </c>
      <c r="AT663" s="43">
        <v>24193268</v>
      </c>
      <c r="AU663" s="43">
        <v>17146178</v>
      </c>
      <c r="AV663" s="43">
        <v>7047090</v>
      </c>
      <c r="AW663" s="43">
        <v>58</v>
      </c>
      <c r="AX663" s="43">
        <v>972585</v>
      </c>
      <c r="AY663" s="43">
        <v>0.61899999999999999</v>
      </c>
      <c r="AZ663" s="43">
        <v>63</v>
      </c>
      <c r="BA663" s="43">
        <v>612729</v>
      </c>
    </row>
    <row r="664" spans="42:53">
      <c r="AP664" s="42" t="s">
        <v>54</v>
      </c>
      <c r="AQ664" s="43">
        <v>19</v>
      </c>
      <c r="AR664" s="42" t="s">
        <v>6</v>
      </c>
      <c r="AS664" s="43">
        <v>6</v>
      </c>
      <c r="AT664" s="43">
        <v>21875005</v>
      </c>
      <c r="AU664" s="43">
        <v>13676680</v>
      </c>
      <c r="AV664" s="43">
        <v>8198325</v>
      </c>
      <c r="AW664" s="43">
        <v>55</v>
      </c>
      <c r="AX664" s="43">
        <v>482845</v>
      </c>
      <c r="AY664" s="43">
        <v>0.28399999999999997</v>
      </c>
      <c r="AZ664" s="43">
        <v>66</v>
      </c>
      <c r="BA664" s="43">
        <v>318678</v>
      </c>
    </row>
    <row r="665" spans="42:53">
      <c r="AP665" s="42" t="s">
        <v>54</v>
      </c>
      <c r="AQ665" s="43">
        <v>19</v>
      </c>
      <c r="AR665" s="42" t="s">
        <v>6</v>
      </c>
      <c r="AS665" s="43">
        <v>6</v>
      </c>
      <c r="AT665" s="43">
        <v>21875005</v>
      </c>
      <c r="AU665" s="43">
        <v>13676680</v>
      </c>
      <c r="AV665" s="43">
        <v>8198325</v>
      </c>
      <c r="AW665" s="43">
        <v>56</v>
      </c>
      <c r="AX665" s="43">
        <v>1658278</v>
      </c>
      <c r="AY665" s="43">
        <v>1</v>
      </c>
      <c r="AZ665" s="43">
        <v>66</v>
      </c>
      <c r="BA665" s="43">
        <v>1094463</v>
      </c>
    </row>
    <row r="666" spans="42:53">
      <c r="AP666" s="42" t="s">
        <v>54</v>
      </c>
      <c r="AQ666" s="43">
        <v>19</v>
      </c>
      <c r="AR666" s="42" t="s">
        <v>6</v>
      </c>
      <c r="AS666" s="43">
        <v>6</v>
      </c>
      <c r="AT666" s="43">
        <v>21875005</v>
      </c>
      <c r="AU666" s="43">
        <v>13676680</v>
      </c>
      <c r="AV666" s="43">
        <v>8198325</v>
      </c>
      <c r="AW666" s="43">
        <v>57</v>
      </c>
      <c r="AX666" s="43">
        <v>1615119</v>
      </c>
      <c r="AY666" s="43">
        <v>1</v>
      </c>
      <c r="AZ666" s="43">
        <v>66</v>
      </c>
      <c r="BA666" s="43">
        <v>1065979</v>
      </c>
    </row>
    <row r="667" spans="42:53">
      <c r="AP667" s="42" t="s">
        <v>54</v>
      </c>
      <c r="AQ667" s="43">
        <v>19</v>
      </c>
      <c r="AR667" s="42" t="s">
        <v>6</v>
      </c>
      <c r="AS667" s="43">
        <v>6</v>
      </c>
      <c r="AT667" s="43">
        <v>21875005</v>
      </c>
      <c r="AU667" s="43">
        <v>13676680</v>
      </c>
      <c r="AV667" s="43">
        <v>8198325</v>
      </c>
      <c r="AW667" s="43">
        <v>58</v>
      </c>
      <c r="AX667" s="43">
        <v>1571468</v>
      </c>
      <c r="AY667" s="43">
        <v>1</v>
      </c>
      <c r="AZ667" s="43">
        <v>66</v>
      </c>
      <c r="BA667" s="43">
        <v>1037169</v>
      </c>
    </row>
    <row r="668" spans="42:53">
      <c r="AP668" s="42" t="s">
        <v>54</v>
      </c>
      <c r="AQ668" s="43">
        <v>19</v>
      </c>
      <c r="AR668" s="42" t="s">
        <v>6</v>
      </c>
      <c r="AS668" s="43">
        <v>6</v>
      </c>
      <c r="AT668" s="43">
        <v>21875005</v>
      </c>
      <c r="AU668" s="43">
        <v>13676680</v>
      </c>
      <c r="AV668" s="43">
        <v>8198325</v>
      </c>
      <c r="AW668" s="43">
        <v>59</v>
      </c>
      <c r="AX668" s="43">
        <v>1527338</v>
      </c>
      <c r="AY668" s="43">
        <v>1</v>
      </c>
      <c r="AZ668" s="43">
        <v>66</v>
      </c>
      <c r="BA668" s="43">
        <v>1008043</v>
      </c>
    </row>
    <row r="669" spans="42:53">
      <c r="AP669" s="42" t="s">
        <v>54</v>
      </c>
      <c r="AQ669" s="43">
        <v>19</v>
      </c>
      <c r="AR669" s="42" t="s">
        <v>6</v>
      </c>
      <c r="AS669" s="43">
        <v>6</v>
      </c>
      <c r="AT669" s="43">
        <v>21875005</v>
      </c>
      <c r="AU669" s="43">
        <v>13676680</v>
      </c>
      <c r="AV669" s="43">
        <v>8198325</v>
      </c>
      <c r="AW669" s="43">
        <v>60</v>
      </c>
      <c r="AX669" s="43">
        <v>1343278</v>
      </c>
      <c r="AY669" s="43">
        <v>0.90600000000000003</v>
      </c>
      <c r="AZ669" s="43">
        <v>65</v>
      </c>
      <c r="BA669" s="43">
        <v>873131</v>
      </c>
    </row>
    <row r="670" spans="42:53">
      <c r="AP670" s="42" t="s">
        <v>54</v>
      </c>
      <c r="AQ670" s="43">
        <v>20</v>
      </c>
      <c r="AR670" s="42" t="s">
        <v>6</v>
      </c>
      <c r="AS670" s="43">
        <v>13</v>
      </c>
      <c r="AT670" s="43">
        <v>19574887</v>
      </c>
      <c r="AU670" s="43">
        <v>10031388</v>
      </c>
      <c r="AV670" s="43">
        <v>9543499</v>
      </c>
      <c r="AW670" s="43">
        <v>57</v>
      </c>
      <c r="AX670" s="43">
        <v>1456124</v>
      </c>
      <c r="AY670" s="43">
        <v>0.90200000000000002</v>
      </c>
      <c r="AZ670" s="43">
        <v>68</v>
      </c>
      <c r="BA670" s="43">
        <v>990164</v>
      </c>
    </row>
    <row r="671" spans="42:53">
      <c r="AP671" s="42" t="s">
        <v>54</v>
      </c>
      <c r="AQ671" s="43">
        <v>20</v>
      </c>
      <c r="AR671" s="42" t="s">
        <v>6</v>
      </c>
      <c r="AS671" s="43">
        <v>13</v>
      </c>
      <c r="AT671" s="43">
        <v>19574887</v>
      </c>
      <c r="AU671" s="43">
        <v>10031388</v>
      </c>
      <c r="AV671" s="43">
        <v>9543499</v>
      </c>
      <c r="AW671" s="43">
        <v>58</v>
      </c>
      <c r="AX671" s="43">
        <v>1571468</v>
      </c>
      <c r="AY671" s="43">
        <v>1</v>
      </c>
      <c r="AZ671" s="43">
        <v>68</v>
      </c>
      <c r="BA671" s="43">
        <v>1068598</v>
      </c>
    </row>
    <row r="672" spans="42:53">
      <c r="AP672" s="42" t="s">
        <v>54</v>
      </c>
      <c r="AQ672" s="43">
        <v>20</v>
      </c>
      <c r="AR672" s="42" t="s">
        <v>6</v>
      </c>
      <c r="AS672" s="43">
        <v>13</v>
      </c>
      <c r="AT672" s="43">
        <v>19574887</v>
      </c>
      <c r="AU672" s="43">
        <v>10031388</v>
      </c>
      <c r="AV672" s="43">
        <v>9543499</v>
      </c>
      <c r="AW672" s="43">
        <v>59</v>
      </c>
      <c r="AX672" s="43">
        <v>1527338</v>
      </c>
      <c r="AY672" s="43">
        <v>1</v>
      </c>
      <c r="AZ672" s="43">
        <v>68</v>
      </c>
      <c r="BA672" s="43">
        <v>1038590</v>
      </c>
    </row>
    <row r="673" spans="42:53">
      <c r="AP673" s="42" t="s">
        <v>54</v>
      </c>
      <c r="AQ673" s="43">
        <v>20</v>
      </c>
      <c r="AR673" s="42" t="s">
        <v>6</v>
      </c>
      <c r="AS673" s="43">
        <v>13</v>
      </c>
      <c r="AT673" s="43">
        <v>19574887</v>
      </c>
      <c r="AU673" s="43">
        <v>10031388</v>
      </c>
      <c r="AV673" s="43">
        <v>9543499</v>
      </c>
      <c r="AW673" s="43">
        <v>60</v>
      </c>
      <c r="AX673" s="43">
        <v>1482743</v>
      </c>
      <c r="AY673" s="43">
        <v>1</v>
      </c>
      <c r="AZ673" s="43">
        <v>68</v>
      </c>
      <c r="BA673" s="43">
        <v>1008265</v>
      </c>
    </row>
    <row r="674" spans="42:53">
      <c r="AP674" s="42" t="s">
        <v>54</v>
      </c>
      <c r="AQ674" s="43">
        <v>20</v>
      </c>
      <c r="AR674" s="42" t="s">
        <v>6</v>
      </c>
      <c r="AS674" s="43">
        <v>13</v>
      </c>
      <c r="AT674" s="43">
        <v>19574887</v>
      </c>
      <c r="AU674" s="43">
        <v>10031388</v>
      </c>
      <c r="AV674" s="43">
        <v>9543499</v>
      </c>
      <c r="AW674" s="43">
        <v>61</v>
      </c>
      <c r="AX674" s="43">
        <v>1437696</v>
      </c>
      <c r="AY674" s="43">
        <v>1</v>
      </c>
      <c r="AZ674" s="43">
        <v>68</v>
      </c>
      <c r="BA674" s="43">
        <v>977633</v>
      </c>
    </row>
    <row r="675" spans="42:53">
      <c r="AP675" s="42" t="s">
        <v>54</v>
      </c>
      <c r="AQ675" s="43">
        <v>20</v>
      </c>
      <c r="AR675" s="42" t="s">
        <v>6</v>
      </c>
      <c r="AS675" s="43">
        <v>13</v>
      </c>
      <c r="AT675" s="43">
        <v>19574887</v>
      </c>
      <c r="AU675" s="43">
        <v>10031388</v>
      </c>
      <c r="AV675" s="43">
        <v>9543499</v>
      </c>
      <c r="AW675" s="43">
        <v>62</v>
      </c>
      <c r="AX675" s="43">
        <v>1392211</v>
      </c>
      <c r="AY675" s="43">
        <v>1</v>
      </c>
      <c r="AZ675" s="43">
        <v>68</v>
      </c>
      <c r="BA675" s="43">
        <v>946703</v>
      </c>
    </row>
    <row r="676" spans="42:53">
      <c r="AP676" s="42" t="s">
        <v>54</v>
      </c>
      <c r="AQ676" s="43">
        <v>20</v>
      </c>
      <c r="AR676" s="42" t="s">
        <v>6</v>
      </c>
      <c r="AS676" s="43">
        <v>13</v>
      </c>
      <c r="AT676" s="43">
        <v>19574887</v>
      </c>
      <c r="AU676" s="43">
        <v>10031388</v>
      </c>
      <c r="AV676" s="43">
        <v>9543499</v>
      </c>
      <c r="AW676" s="43">
        <v>63</v>
      </c>
      <c r="AX676" s="43">
        <v>675921</v>
      </c>
      <c r="AY676" s="43">
        <v>0.502</v>
      </c>
      <c r="AZ676" s="43">
        <v>68</v>
      </c>
      <c r="BA676" s="43">
        <v>459626</v>
      </c>
    </row>
    <row r="677" spans="42:53">
      <c r="AP677" s="42" t="s">
        <v>54</v>
      </c>
      <c r="AQ677" s="43">
        <v>21</v>
      </c>
      <c r="AR677" s="42" t="s">
        <v>6</v>
      </c>
      <c r="AS677" s="43">
        <v>20</v>
      </c>
      <c r="AT677" s="43">
        <v>17313620</v>
      </c>
      <c r="AU677" s="43">
        <v>6220330</v>
      </c>
      <c r="AV677" s="43">
        <v>11093290</v>
      </c>
      <c r="AW677" s="43">
        <v>58</v>
      </c>
      <c r="AX677" s="43">
        <v>766324</v>
      </c>
      <c r="AY677" s="43">
        <v>0.48799999999999999</v>
      </c>
      <c r="AZ677" s="43">
        <v>70</v>
      </c>
      <c r="BA677" s="43">
        <v>536427</v>
      </c>
    </row>
    <row r="678" spans="42:53">
      <c r="AP678" s="42" t="s">
        <v>54</v>
      </c>
      <c r="AQ678" s="43">
        <v>21</v>
      </c>
      <c r="AR678" s="42" t="s">
        <v>6</v>
      </c>
      <c r="AS678" s="43">
        <v>20</v>
      </c>
      <c r="AT678" s="43">
        <v>17313620</v>
      </c>
      <c r="AU678" s="43">
        <v>6220330</v>
      </c>
      <c r="AV678" s="43">
        <v>11093290</v>
      </c>
      <c r="AW678" s="43">
        <v>59</v>
      </c>
      <c r="AX678" s="43">
        <v>1527338</v>
      </c>
      <c r="AY678" s="43">
        <v>1</v>
      </c>
      <c r="AZ678" s="43">
        <v>70</v>
      </c>
      <c r="BA678" s="43">
        <v>1069137</v>
      </c>
    </row>
    <row r="679" spans="42:53">
      <c r="AP679" s="42" t="s">
        <v>54</v>
      </c>
      <c r="AQ679" s="43">
        <v>21</v>
      </c>
      <c r="AR679" s="42" t="s">
        <v>6</v>
      </c>
      <c r="AS679" s="43">
        <v>20</v>
      </c>
      <c r="AT679" s="43">
        <v>17313620</v>
      </c>
      <c r="AU679" s="43">
        <v>6220330</v>
      </c>
      <c r="AV679" s="43">
        <v>11093290</v>
      </c>
      <c r="AW679" s="43">
        <v>60</v>
      </c>
      <c r="AX679" s="43">
        <v>1482743</v>
      </c>
      <c r="AY679" s="43">
        <v>1</v>
      </c>
      <c r="AZ679" s="43">
        <v>71</v>
      </c>
      <c r="BA679" s="43">
        <v>1052748</v>
      </c>
    </row>
    <row r="680" spans="42:53">
      <c r="AP680" s="42" t="s">
        <v>54</v>
      </c>
      <c r="AQ680" s="43">
        <v>21</v>
      </c>
      <c r="AR680" s="42" t="s">
        <v>6</v>
      </c>
      <c r="AS680" s="43">
        <v>20</v>
      </c>
      <c r="AT680" s="43">
        <v>17313620</v>
      </c>
      <c r="AU680" s="43">
        <v>6220330</v>
      </c>
      <c r="AV680" s="43">
        <v>11093290</v>
      </c>
      <c r="AW680" s="43">
        <v>61</v>
      </c>
      <c r="AX680" s="43">
        <v>1437696</v>
      </c>
      <c r="AY680" s="43">
        <v>1</v>
      </c>
      <c r="AZ680" s="43">
        <v>71</v>
      </c>
      <c r="BA680" s="43">
        <v>1020764</v>
      </c>
    </row>
    <row r="681" spans="42:53">
      <c r="AP681" s="42" t="s">
        <v>54</v>
      </c>
      <c r="AQ681" s="43">
        <v>21</v>
      </c>
      <c r="AR681" s="42" t="s">
        <v>6</v>
      </c>
      <c r="AS681" s="43">
        <v>20</v>
      </c>
      <c r="AT681" s="43">
        <v>17313620</v>
      </c>
      <c r="AU681" s="43">
        <v>6220330</v>
      </c>
      <c r="AV681" s="43">
        <v>11093290</v>
      </c>
      <c r="AW681" s="43">
        <v>62</v>
      </c>
      <c r="AX681" s="43">
        <v>1392211</v>
      </c>
      <c r="AY681" s="43">
        <v>1</v>
      </c>
      <c r="AZ681" s="43">
        <v>71</v>
      </c>
      <c r="BA681" s="43">
        <v>988470</v>
      </c>
    </row>
    <row r="682" spans="42:53">
      <c r="AP682" s="42" t="s">
        <v>54</v>
      </c>
      <c r="AQ682" s="43">
        <v>21</v>
      </c>
      <c r="AR682" s="42" t="s">
        <v>6</v>
      </c>
      <c r="AS682" s="43">
        <v>20</v>
      </c>
      <c r="AT682" s="43">
        <v>17313620</v>
      </c>
      <c r="AU682" s="43">
        <v>6220330</v>
      </c>
      <c r="AV682" s="43">
        <v>11093290</v>
      </c>
      <c r="AW682" s="43">
        <v>63</v>
      </c>
      <c r="AX682" s="43">
        <v>1346302</v>
      </c>
      <c r="AY682" s="43">
        <v>1</v>
      </c>
      <c r="AZ682" s="43">
        <v>71</v>
      </c>
      <c r="BA682" s="43">
        <v>955874</v>
      </c>
    </row>
    <row r="683" spans="42:53">
      <c r="AP683" s="42" t="s">
        <v>54</v>
      </c>
      <c r="AQ683" s="43">
        <v>21</v>
      </c>
      <c r="AR683" s="42" t="s">
        <v>6</v>
      </c>
      <c r="AS683" s="43">
        <v>20</v>
      </c>
      <c r="AT683" s="43">
        <v>17313620</v>
      </c>
      <c r="AU683" s="43">
        <v>6220330</v>
      </c>
      <c r="AV683" s="43">
        <v>11093290</v>
      </c>
      <c r="AW683" s="43">
        <v>64</v>
      </c>
      <c r="AX683" s="43">
        <v>1299983</v>
      </c>
      <c r="AY683" s="43">
        <v>1</v>
      </c>
      <c r="AZ683" s="43">
        <v>71</v>
      </c>
      <c r="BA683" s="43">
        <v>922988</v>
      </c>
    </row>
    <row r="684" spans="42:53">
      <c r="AP684" s="42" t="s">
        <v>54</v>
      </c>
      <c r="AQ684" s="43">
        <v>21</v>
      </c>
      <c r="AR684" s="42" t="s">
        <v>6</v>
      </c>
      <c r="AS684" s="43">
        <v>20</v>
      </c>
      <c r="AT684" s="43">
        <v>17313620</v>
      </c>
      <c r="AU684" s="43">
        <v>6220330</v>
      </c>
      <c r="AV684" s="43">
        <v>11093290</v>
      </c>
      <c r="AW684" s="43">
        <v>65</v>
      </c>
      <c r="AX684" s="43">
        <v>1253268</v>
      </c>
      <c r="AY684" s="43">
        <v>1</v>
      </c>
      <c r="AZ684" s="43">
        <v>72</v>
      </c>
      <c r="BA684" s="43">
        <v>902353</v>
      </c>
    </row>
    <row r="685" spans="42:53">
      <c r="AP685" s="42" t="s">
        <v>54</v>
      </c>
      <c r="AQ685" s="43">
        <v>21</v>
      </c>
      <c r="AR685" s="42" t="s">
        <v>6</v>
      </c>
      <c r="AS685" s="43">
        <v>20</v>
      </c>
      <c r="AT685" s="43">
        <v>17313620</v>
      </c>
      <c r="AU685" s="43">
        <v>6220330</v>
      </c>
      <c r="AV685" s="43">
        <v>11093290</v>
      </c>
      <c r="AW685" s="43">
        <v>66</v>
      </c>
      <c r="AX685" s="43">
        <v>587426</v>
      </c>
      <c r="AY685" s="43">
        <v>0.32500000000000001</v>
      </c>
      <c r="AZ685" s="43">
        <v>72</v>
      </c>
      <c r="BA685" s="43">
        <v>422947</v>
      </c>
    </row>
    <row r="686" spans="42:53">
      <c r="AP686" s="42" t="s">
        <v>54</v>
      </c>
      <c r="AQ686" s="43">
        <v>22</v>
      </c>
      <c r="AR686" s="42" t="s">
        <v>6</v>
      </c>
      <c r="AS686" s="43">
        <v>27</v>
      </c>
      <c r="AT686" s="43">
        <v>15111911</v>
      </c>
      <c r="AU686" s="43">
        <v>2253532</v>
      </c>
      <c r="AV686" s="43">
        <v>12858379</v>
      </c>
      <c r="AW686" s="43">
        <v>59</v>
      </c>
      <c r="AX686" s="43">
        <v>91953</v>
      </c>
      <c r="AY686" s="43">
        <v>0.06</v>
      </c>
      <c r="AZ686" s="43">
        <v>72</v>
      </c>
      <c r="BA686" s="43">
        <v>66206</v>
      </c>
    </row>
    <row r="687" spans="42:53">
      <c r="AP687" s="42" t="s">
        <v>54</v>
      </c>
      <c r="AQ687" s="43">
        <v>22</v>
      </c>
      <c r="AR687" s="42" t="s">
        <v>6</v>
      </c>
      <c r="AS687" s="43">
        <v>27</v>
      </c>
      <c r="AT687" s="43">
        <v>15111911</v>
      </c>
      <c r="AU687" s="43">
        <v>2253532</v>
      </c>
      <c r="AV687" s="43">
        <v>12858379</v>
      </c>
      <c r="AW687" s="43">
        <v>60</v>
      </c>
      <c r="AX687" s="43">
        <v>1482743</v>
      </c>
      <c r="AY687" s="43">
        <v>1</v>
      </c>
      <c r="AZ687" s="43">
        <v>73</v>
      </c>
      <c r="BA687" s="43">
        <v>1082402</v>
      </c>
    </row>
    <row r="688" spans="42:53">
      <c r="AP688" s="42" t="s">
        <v>54</v>
      </c>
      <c r="AQ688" s="43">
        <v>22</v>
      </c>
      <c r="AR688" s="42" t="s">
        <v>6</v>
      </c>
      <c r="AS688" s="43">
        <v>27</v>
      </c>
      <c r="AT688" s="43">
        <v>15111911</v>
      </c>
      <c r="AU688" s="43">
        <v>2253532</v>
      </c>
      <c r="AV688" s="43">
        <v>12858379</v>
      </c>
      <c r="AW688" s="43">
        <v>61</v>
      </c>
      <c r="AX688" s="43">
        <v>1437696</v>
      </c>
      <c r="AY688" s="43">
        <v>1</v>
      </c>
      <c r="AZ688" s="43">
        <v>73</v>
      </c>
      <c r="BA688" s="43">
        <v>1049518</v>
      </c>
    </row>
    <row r="689" spans="42:53">
      <c r="AP689" s="42" t="s">
        <v>54</v>
      </c>
      <c r="AQ689" s="43">
        <v>22</v>
      </c>
      <c r="AR689" s="42" t="s">
        <v>6</v>
      </c>
      <c r="AS689" s="43">
        <v>27</v>
      </c>
      <c r="AT689" s="43">
        <v>15111911</v>
      </c>
      <c r="AU689" s="43">
        <v>2253532</v>
      </c>
      <c r="AV689" s="43">
        <v>12858379</v>
      </c>
      <c r="AW689" s="43">
        <v>62</v>
      </c>
      <c r="AX689" s="43">
        <v>1392211</v>
      </c>
      <c r="AY689" s="43">
        <v>1</v>
      </c>
      <c r="AZ689" s="43">
        <v>73</v>
      </c>
      <c r="BA689" s="43">
        <v>1016314</v>
      </c>
    </row>
    <row r="690" spans="42:53">
      <c r="AP690" s="42" t="s">
        <v>54</v>
      </c>
      <c r="AQ690" s="43">
        <v>22</v>
      </c>
      <c r="AR690" s="42" t="s">
        <v>6</v>
      </c>
      <c r="AS690" s="43">
        <v>27</v>
      </c>
      <c r="AT690" s="43">
        <v>15111911</v>
      </c>
      <c r="AU690" s="43">
        <v>2253532</v>
      </c>
      <c r="AV690" s="43">
        <v>12858379</v>
      </c>
      <c r="AW690" s="43">
        <v>63</v>
      </c>
      <c r="AX690" s="43">
        <v>1346302</v>
      </c>
      <c r="AY690" s="43">
        <v>1</v>
      </c>
      <c r="AZ690" s="43">
        <v>73</v>
      </c>
      <c r="BA690" s="43">
        <v>982800</v>
      </c>
    </row>
    <row r="691" spans="42:53">
      <c r="AP691" s="42" t="s">
        <v>54</v>
      </c>
      <c r="AQ691" s="43">
        <v>22</v>
      </c>
      <c r="AR691" s="42" t="s">
        <v>6</v>
      </c>
      <c r="AS691" s="43">
        <v>27</v>
      </c>
      <c r="AT691" s="43">
        <v>15111911</v>
      </c>
      <c r="AU691" s="43">
        <v>2253532</v>
      </c>
      <c r="AV691" s="43">
        <v>12858379</v>
      </c>
      <c r="AW691" s="43">
        <v>64</v>
      </c>
      <c r="AX691" s="43">
        <v>1299983</v>
      </c>
      <c r="AY691" s="43">
        <v>1</v>
      </c>
      <c r="AZ691" s="43">
        <v>74</v>
      </c>
      <c r="BA691" s="43">
        <v>961987</v>
      </c>
    </row>
    <row r="692" spans="42:53">
      <c r="AP692" s="42" t="s">
        <v>54</v>
      </c>
      <c r="AQ692" s="43">
        <v>22</v>
      </c>
      <c r="AR692" s="42" t="s">
        <v>6</v>
      </c>
      <c r="AS692" s="43">
        <v>27</v>
      </c>
      <c r="AT692" s="43">
        <v>15111911</v>
      </c>
      <c r="AU692" s="43">
        <v>2253532</v>
      </c>
      <c r="AV692" s="43">
        <v>12858379</v>
      </c>
      <c r="AW692" s="43">
        <v>65</v>
      </c>
      <c r="AX692" s="43">
        <v>1253268</v>
      </c>
      <c r="AY692" s="43">
        <v>1</v>
      </c>
      <c r="AZ692" s="43">
        <v>74</v>
      </c>
      <c r="BA692" s="43">
        <v>927418</v>
      </c>
    </row>
    <row r="693" spans="42:53">
      <c r="AP693" s="42" t="s">
        <v>54</v>
      </c>
      <c r="AQ693" s="43">
        <v>22</v>
      </c>
      <c r="AR693" s="42" t="s">
        <v>6</v>
      </c>
      <c r="AS693" s="43">
        <v>27</v>
      </c>
      <c r="AT693" s="43">
        <v>15111911</v>
      </c>
      <c r="AU693" s="43">
        <v>2253532</v>
      </c>
      <c r="AV693" s="43">
        <v>12858379</v>
      </c>
      <c r="AW693" s="43">
        <v>66</v>
      </c>
      <c r="AX693" s="43">
        <v>1809257</v>
      </c>
      <c r="AY693" s="43">
        <v>1</v>
      </c>
      <c r="AZ693" s="43">
        <v>74</v>
      </c>
      <c r="BA693" s="43">
        <v>1338850</v>
      </c>
    </row>
    <row r="694" spans="42:53">
      <c r="AP694" s="42" t="s">
        <v>54</v>
      </c>
      <c r="AQ694" s="43">
        <v>22</v>
      </c>
      <c r="AR694" s="42" t="s">
        <v>6</v>
      </c>
      <c r="AS694" s="43">
        <v>27</v>
      </c>
      <c r="AT694" s="43">
        <v>15111911</v>
      </c>
      <c r="AU694" s="43">
        <v>2253532</v>
      </c>
      <c r="AV694" s="43">
        <v>12858379</v>
      </c>
      <c r="AW694" s="43">
        <v>67</v>
      </c>
      <c r="AX694" s="43">
        <v>1738061</v>
      </c>
      <c r="AY694" s="43">
        <v>1</v>
      </c>
      <c r="AZ694" s="43">
        <v>75</v>
      </c>
      <c r="BA694" s="43">
        <v>1303546</v>
      </c>
    </row>
    <row r="695" spans="42:53">
      <c r="AP695" s="42" t="s">
        <v>54</v>
      </c>
      <c r="AQ695" s="43">
        <v>22</v>
      </c>
      <c r="AR695" s="42" t="s">
        <v>6</v>
      </c>
      <c r="AS695" s="43">
        <v>27</v>
      </c>
      <c r="AT695" s="43">
        <v>15111911</v>
      </c>
      <c r="AU695" s="43">
        <v>2253532</v>
      </c>
      <c r="AV695" s="43">
        <v>12858379</v>
      </c>
      <c r="AW695" s="43">
        <v>68</v>
      </c>
      <c r="AX695" s="43">
        <v>1006906</v>
      </c>
      <c r="AY695" s="43">
        <v>0.60399999999999998</v>
      </c>
      <c r="AZ695" s="43">
        <v>76</v>
      </c>
      <c r="BA695" s="43">
        <v>765249</v>
      </c>
    </row>
    <row r="696" spans="42:53">
      <c r="AP696" s="42" t="s">
        <v>54</v>
      </c>
      <c r="AQ696" s="43">
        <v>23</v>
      </c>
      <c r="AR696" s="42" t="s">
        <v>7</v>
      </c>
      <c r="AS696" s="43">
        <v>3</v>
      </c>
      <c r="AT696" s="43">
        <v>12990467</v>
      </c>
      <c r="AU696" s="43">
        <v>0</v>
      </c>
      <c r="AV696" s="43">
        <v>12990467</v>
      </c>
      <c r="AW696" s="43">
        <v>61</v>
      </c>
      <c r="AX696" s="43">
        <v>890947</v>
      </c>
      <c r="AY696" s="43">
        <v>0.62</v>
      </c>
      <c r="AZ696" s="43">
        <v>74</v>
      </c>
      <c r="BA696" s="43">
        <v>659301</v>
      </c>
    </row>
    <row r="697" spans="42:53">
      <c r="AP697" s="42" t="s">
        <v>54</v>
      </c>
      <c r="AQ697" s="43">
        <v>23</v>
      </c>
      <c r="AR697" s="42" t="s">
        <v>7</v>
      </c>
      <c r="AS697" s="43">
        <v>3</v>
      </c>
      <c r="AT697" s="43">
        <v>12990467</v>
      </c>
      <c r="AU697" s="43">
        <v>0</v>
      </c>
      <c r="AV697" s="43">
        <v>12990467</v>
      </c>
      <c r="AW697" s="43">
        <v>62</v>
      </c>
      <c r="AX697" s="43">
        <v>1392211</v>
      </c>
      <c r="AY697" s="43">
        <v>1</v>
      </c>
      <c r="AZ697" s="43">
        <v>75</v>
      </c>
      <c r="BA697" s="43">
        <v>1044158</v>
      </c>
    </row>
    <row r="698" spans="42:53">
      <c r="AP698" s="42" t="s">
        <v>54</v>
      </c>
      <c r="AQ698" s="43">
        <v>23</v>
      </c>
      <c r="AR698" s="42" t="s">
        <v>7</v>
      </c>
      <c r="AS698" s="43">
        <v>3</v>
      </c>
      <c r="AT698" s="43">
        <v>12990467</v>
      </c>
      <c r="AU698" s="43">
        <v>0</v>
      </c>
      <c r="AV698" s="43">
        <v>12990467</v>
      </c>
      <c r="AW698" s="43">
        <v>63</v>
      </c>
      <c r="AX698" s="43">
        <v>1346302</v>
      </c>
      <c r="AY698" s="43">
        <v>1</v>
      </c>
      <c r="AZ698" s="43">
        <v>75</v>
      </c>
      <c r="BA698" s="43">
        <v>1009726</v>
      </c>
    </row>
    <row r="699" spans="42:53">
      <c r="AP699" s="42" t="s">
        <v>54</v>
      </c>
      <c r="AQ699" s="43">
        <v>23</v>
      </c>
      <c r="AR699" s="42" t="s">
        <v>7</v>
      </c>
      <c r="AS699" s="43">
        <v>3</v>
      </c>
      <c r="AT699" s="43">
        <v>12990467</v>
      </c>
      <c r="AU699" s="43">
        <v>0</v>
      </c>
      <c r="AV699" s="43">
        <v>12990467</v>
      </c>
      <c r="AW699" s="43">
        <v>64</v>
      </c>
      <c r="AX699" s="43">
        <v>1299983</v>
      </c>
      <c r="AY699" s="43">
        <v>1</v>
      </c>
      <c r="AZ699" s="43">
        <v>76</v>
      </c>
      <c r="BA699" s="43">
        <v>987987</v>
      </c>
    </row>
    <row r="700" spans="42:53">
      <c r="AP700" s="42" t="s">
        <v>54</v>
      </c>
      <c r="AQ700" s="43">
        <v>23</v>
      </c>
      <c r="AR700" s="42" t="s">
        <v>7</v>
      </c>
      <c r="AS700" s="43">
        <v>3</v>
      </c>
      <c r="AT700" s="43">
        <v>12990467</v>
      </c>
      <c r="AU700" s="43">
        <v>0</v>
      </c>
      <c r="AV700" s="43">
        <v>12990467</v>
      </c>
      <c r="AW700" s="43">
        <v>65</v>
      </c>
      <c r="AX700" s="43">
        <v>1253268</v>
      </c>
      <c r="AY700" s="43">
        <v>1</v>
      </c>
      <c r="AZ700" s="43">
        <v>76</v>
      </c>
      <c r="BA700" s="43">
        <v>952484</v>
      </c>
    </row>
    <row r="701" spans="42:53">
      <c r="AP701" s="42" t="s">
        <v>54</v>
      </c>
      <c r="AQ701" s="43">
        <v>23</v>
      </c>
      <c r="AR701" s="42" t="s">
        <v>7</v>
      </c>
      <c r="AS701" s="43">
        <v>3</v>
      </c>
      <c r="AT701" s="43">
        <v>12990467</v>
      </c>
      <c r="AU701" s="43">
        <v>0</v>
      </c>
      <c r="AV701" s="43">
        <v>12990467</v>
      </c>
      <c r="AW701" s="43">
        <v>66</v>
      </c>
      <c r="AX701" s="43">
        <v>1809257</v>
      </c>
      <c r="AY701" s="43">
        <v>1</v>
      </c>
      <c r="AZ701" s="43">
        <v>77</v>
      </c>
      <c r="BA701" s="43">
        <v>1393128</v>
      </c>
    </row>
    <row r="702" spans="42:53">
      <c r="AP702" s="42" t="s">
        <v>54</v>
      </c>
      <c r="AQ702" s="43">
        <v>23</v>
      </c>
      <c r="AR702" s="42" t="s">
        <v>7</v>
      </c>
      <c r="AS702" s="43">
        <v>3</v>
      </c>
      <c r="AT702" s="43">
        <v>12990467</v>
      </c>
      <c r="AU702" s="43">
        <v>0</v>
      </c>
      <c r="AV702" s="43">
        <v>12990467</v>
      </c>
      <c r="AW702" s="43">
        <v>67</v>
      </c>
      <c r="AX702" s="43">
        <v>1738061</v>
      </c>
      <c r="AY702" s="43">
        <v>1</v>
      </c>
      <c r="AZ702" s="43">
        <v>77</v>
      </c>
      <c r="BA702" s="43">
        <v>1338307</v>
      </c>
    </row>
    <row r="703" spans="42:53">
      <c r="AP703" s="42" t="s">
        <v>54</v>
      </c>
      <c r="AQ703" s="43">
        <v>23</v>
      </c>
      <c r="AR703" s="42" t="s">
        <v>7</v>
      </c>
      <c r="AS703" s="43">
        <v>3</v>
      </c>
      <c r="AT703" s="43">
        <v>12990467</v>
      </c>
      <c r="AU703" s="43">
        <v>0</v>
      </c>
      <c r="AV703" s="43">
        <v>12990467</v>
      </c>
      <c r="AW703" s="43">
        <v>68</v>
      </c>
      <c r="AX703" s="43">
        <v>1666335</v>
      </c>
      <c r="AY703" s="43">
        <v>1</v>
      </c>
      <c r="AZ703" s="43">
        <v>78</v>
      </c>
      <c r="BA703" s="43">
        <v>1299741</v>
      </c>
    </row>
    <row r="704" spans="42:53">
      <c r="AP704" s="42" t="s">
        <v>54</v>
      </c>
      <c r="AQ704" s="43">
        <v>23</v>
      </c>
      <c r="AR704" s="42" t="s">
        <v>7</v>
      </c>
      <c r="AS704" s="43">
        <v>3</v>
      </c>
      <c r="AT704" s="43">
        <v>12990467</v>
      </c>
      <c r="AU704" s="43">
        <v>0</v>
      </c>
      <c r="AV704" s="43">
        <v>12990467</v>
      </c>
      <c r="AW704" s="43">
        <v>69</v>
      </c>
      <c r="AX704" s="43">
        <v>1594102</v>
      </c>
      <c r="AY704" s="43">
        <v>1</v>
      </c>
      <c r="AZ704" s="43">
        <v>79</v>
      </c>
      <c r="BA704" s="43">
        <v>1259341</v>
      </c>
    </row>
    <row r="705" spans="42:53">
      <c r="AP705" s="42" t="s">
        <v>54</v>
      </c>
      <c r="AQ705" s="43">
        <v>24</v>
      </c>
      <c r="AR705" s="42" t="s">
        <v>7</v>
      </c>
      <c r="AS705" s="43">
        <v>10</v>
      </c>
      <c r="AT705" s="43">
        <v>10969993</v>
      </c>
      <c r="AU705" s="43">
        <v>0</v>
      </c>
      <c r="AV705" s="43">
        <v>10969993</v>
      </c>
      <c r="AW705" s="43">
        <v>62</v>
      </c>
      <c r="AX705" s="43">
        <v>262684</v>
      </c>
      <c r="AY705" s="43">
        <v>0.189</v>
      </c>
      <c r="AZ705" s="43">
        <v>76</v>
      </c>
      <c r="BA705" s="43">
        <v>199640</v>
      </c>
    </row>
    <row r="706" spans="42:53">
      <c r="AP706" s="42" t="s">
        <v>54</v>
      </c>
      <c r="AQ706" s="43">
        <v>24</v>
      </c>
      <c r="AR706" s="42" t="s">
        <v>7</v>
      </c>
      <c r="AS706" s="43">
        <v>10</v>
      </c>
      <c r="AT706" s="43">
        <v>10969993</v>
      </c>
      <c r="AU706" s="43">
        <v>0</v>
      </c>
      <c r="AV706" s="43">
        <v>10969993</v>
      </c>
      <c r="AW706" s="43">
        <v>63</v>
      </c>
      <c r="AX706" s="43">
        <v>1346302</v>
      </c>
      <c r="AY706" s="43">
        <v>1</v>
      </c>
      <c r="AZ706" s="43">
        <v>76</v>
      </c>
      <c r="BA706" s="43">
        <v>1023190</v>
      </c>
    </row>
    <row r="707" spans="42:53">
      <c r="AP707" s="42" t="s">
        <v>54</v>
      </c>
      <c r="AQ707" s="43">
        <v>24</v>
      </c>
      <c r="AR707" s="42" t="s">
        <v>7</v>
      </c>
      <c r="AS707" s="43">
        <v>10</v>
      </c>
      <c r="AT707" s="43">
        <v>10969993</v>
      </c>
      <c r="AU707" s="43">
        <v>0</v>
      </c>
      <c r="AV707" s="43">
        <v>10969993</v>
      </c>
      <c r="AW707" s="43">
        <v>64</v>
      </c>
      <c r="AX707" s="43">
        <v>1299983</v>
      </c>
      <c r="AY707" s="43">
        <v>1</v>
      </c>
      <c r="AZ707" s="43">
        <v>77</v>
      </c>
      <c r="BA707" s="43">
        <v>1000987</v>
      </c>
    </row>
    <row r="708" spans="42:53">
      <c r="AP708" s="42" t="s">
        <v>54</v>
      </c>
      <c r="AQ708" s="43">
        <v>24</v>
      </c>
      <c r="AR708" s="42" t="s">
        <v>7</v>
      </c>
      <c r="AS708" s="43">
        <v>10</v>
      </c>
      <c r="AT708" s="43">
        <v>10969993</v>
      </c>
      <c r="AU708" s="43">
        <v>0</v>
      </c>
      <c r="AV708" s="43">
        <v>10969993</v>
      </c>
      <c r="AW708" s="43">
        <v>65</v>
      </c>
      <c r="AX708" s="43">
        <v>1253268</v>
      </c>
      <c r="AY708" s="43">
        <v>1</v>
      </c>
      <c r="AZ708" s="43">
        <v>77</v>
      </c>
      <c r="BA708" s="43">
        <v>965016</v>
      </c>
    </row>
    <row r="709" spans="42:53">
      <c r="AP709" s="42" t="s">
        <v>54</v>
      </c>
      <c r="AQ709" s="43">
        <v>24</v>
      </c>
      <c r="AR709" s="42" t="s">
        <v>7</v>
      </c>
      <c r="AS709" s="43">
        <v>10</v>
      </c>
      <c r="AT709" s="43">
        <v>10969993</v>
      </c>
      <c r="AU709" s="43">
        <v>0</v>
      </c>
      <c r="AV709" s="43">
        <v>10969993</v>
      </c>
      <c r="AW709" s="43">
        <v>66</v>
      </c>
      <c r="AX709" s="43">
        <v>1809257</v>
      </c>
      <c r="AY709" s="43">
        <v>1</v>
      </c>
      <c r="AZ709" s="43">
        <v>78</v>
      </c>
      <c r="BA709" s="43">
        <v>1411220</v>
      </c>
    </row>
    <row r="710" spans="42:53">
      <c r="AP710" s="42" t="s">
        <v>54</v>
      </c>
      <c r="AQ710" s="43">
        <v>24</v>
      </c>
      <c r="AR710" s="42" t="s">
        <v>7</v>
      </c>
      <c r="AS710" s="43">
        <v>10</v>
      </c>
      <c r="AT710" s="43">
        <v>10969993</v>
      </c>
      <c r="AU710" s="43">
        <v>0</v>
      </c>
      <c r="AV710" s="43">
        <v>10969993</v>
      </c>
      <c r="AW710" s="43">
        <v>67</v>
      </c>
      <c r="AX710" s="43">
        <v>1738061</v>
      </c>
      <c r="AY710" s="43">
        <v>1</v>
      </c>
      <c r="AZ710" s="43">
        <v>79</v>
      </c>
      <c r="BA710" s="43">
        <v>1373068</v>
      </c>
    </row>
    <row r="711" spans="42:53">
      <c r="AP711" s="42" t="s">
        <v>54</v>
      </c>
      <c r="AQ711" s="43">
        <v>24</v>
      </c>
      <c r="AR711" s="42" t="s">
        <v>7</v>
      </c>
      <c r="AS711" s="43">
        <v>10</v>
      </c>
      <c r="AT711" s="43">
        <v>10969993</v>
      </c>
      <c r="AU711" s="43">
        <v>0</v>
      </c>
      <c r="AV711" s="43">
        <v>10969993</v>
      </c>
      <c r="AW711" s="43">
        <v>68</v>
      </c>
      <c r="AX711" s="43">
        <v>1666335</v>
      </c>
      <c r="AY711" s="43">
        <v>1</v>
      </c>
      <c r="AZ711" s="43">
        <v>80</v>
      </c>
      <c r="BA711" s="43">
        <v>1333068</v>
      </c>
    </row>
    <row r="712" spans="42:53">
      <c r="AP712" s="42" t="s">
        <v>54</v>
      </c>
      <c r="AQ712" s="43">
        <v>24</v>
      </c>
      <c r="AR712" s="42" t="s">
        <v>7</v>
      </c>
      <c r="AS712" s="43">
        <v>10</v>
      </c>
      <c r="AT712" s="43">
        <v>10969993</v>
      </c>
      <c r="AU712" s="43">
        <v>0</v>
      </c>
      <c r="AV712" s="43">
        <v>10969993</v>
      </c>
      <c r="AW712" s="43">
        <v>69</v>
      </c>
      <c r="AX712" s="43">
        <v>1594102</v>
      </c>
      <c r="AY712" s="43">
        <v>1</v>
      </c>
      <c r="AZ712" s="43">
        <v>81</v>
      </c>
      <c r="BA712" s="43">
        <v>1291223</v>
      </c>
    </row>
    <row r="713" spans="42:53">
      <c r="AP713" s="42" t="s">
        <v>54</v>
      </c>
      <c r="AQ713" s="43">
        <v>25</v>
      </c>
      <c r="AR713" s="42" t="s">
        <v>7</v>
      </c>
      <c r="AS713" s="43">
        <v>17</v>
      </c>
      <c r="AT713" s="43">
        <v>9071196</v>
      </c>
      <c r="AU713" s="43">
        <v>0</v>
      </c>
      <c r="AV713" s="43">
        <v>9071196</v>
      </c>
      <c r="AW713" s="43">
        <v>64</v>
      </c>
      <c r="AX713" s="43">
        <v>1010172</v>
      </c>
      <c r="AY713" s="43">
        <v>0.77700000000000002</v>
      </c>
      <c r="AZ713" s="43">
        <v>77</v>
      </c>
      <c r="BA713" s="43">
        <v>777832</v>
      </c>
    </row>
    <row r="714" spans="42:53">
      <c r="AP714" s="42" t="s">
        <v>54</v>
      </c>
      <c r="AQ714" s="43">
        <v>25</v>
      </c>
      <c r="AR714" s="42" t="s">
        <v>7</v>
      </c>
      <c r="AS714" s="43">
        <v>17</v>
      </c>
      <c r="AT714" s="43">
        <v>9071196</v>
      </c>
      <c r="AU714" s="43">
        <v>0</v>
      </c>
      <c r="AV714" s="43">
        <v>9071196</v>
      </c>
      <c r="AW714" s="43">
        <v>65</v>
      </c>
      <c r="AX714" s="43">
        <v>1253268</v>
      </c>
      <c r="AY714" s="43">
        <v>1</v>
      </c>
      <c r="AZ714" s="43">
        <v>78</v>
      </c>
      <c r="BA714" s="43">
        <v>977549</v>
      </c>
    </row>
    <row r="715" spans="42:53">
      <c r="AP715" s="42" t="s">
        <v>54</v>
      </c>
      <c r="AQ715" s="43">
        <v>25</v>
      </c>
      <c r="AR715" s="42" t="s">
        <v>7</v>
      </c>
      <c r="AS715" s="43">
        <v>17</v>
      </c>
      <c r="AT715" s="43">
        <v>9071196</v>
      </c>
      <c r="AU715" s="43">
        <v>0</v>
      </c>
      <c r="AV715" s="43">
        <v>9071196</v>
      </c>
      <c r="AW715" s="43">
        <v>66</v>
      </c>
      <c r="AX715" s="43">
        <v>1809257</v>
      </c>
      <c r="AY715" s="43">
        <v>1</v>
      </c>
      <c r="AZ715" s="43">
        <v>79</v>
      </c>
      <c r="BA715" s="43">
        <v>1429313</v>
      </c>
    </row>
    <row r="716" spans="42:53">
      <c r="AP716" s="42" t="s">
        <v>54</v>
      </c>
      <c r="AQ716" s="43">
        <v>25</v>
      </c>
      <c r="AR716" s="42" t="s">
        <v>7</v>
      </c>
      <c r="AS716" s="43">
        <v>17</v>
      </c>
      <c r="AT716" s="43">
        <v>9071196</v>
      </c>
      <c r="AU716" s="43">
        <v>0</v>
      </c>
      <c r="AV716" s="43">
        <v>9071196</v>
      </c>
      <c r="AW716" s="43">
        <v>67</v>
      </c>
      <c r="AX716" s="43">
        <v>1738061</v>
      </c>
      <c r="AY716" s="43">
        <v>1</v>
      </c>
      <c r="AZ716" s="43">
        <v>80</v>
      </c>
      <c r="BA716" s="43">
        <v>1390449</v>
      </c>
    </row>
    <row r="717" spans="42:53">
      <c r="AP717" s="42" t="s">
        <v>54</v>
      </c>
      <c r="AQ717" s="43">
        <v>25</v>
      </c>
      <c r="AR717" s="42" t="s">
        <v>7</v>
      </c>
      <c r="AS717" s="43">
        <v>17</v>
      </c>
      <c r="AT717" s="43">
        <v>9071196</v>
      </c>
      <c r="AU717" s="43">
        <v>0</v>
      </c>
      <c r="AV717" s="43">
        <v>9071196</v>
      </c>
      <c r="AW717" s="43">
        <v>68</v>
      </c>
      <c r="AX717" s="43">
        <v>1666335</v>
      </c>
      <c r="AY717" s="43">
        <v>1</v>
      </c>
      <c r="AZ717" s="43">
        <v>81</v>
      </c>
      <c r="BA717" s="43">
        <v>1349731</v>
      </c>
    </row>
    <row r="718" spans="42:53">
      <c r="AP718" s="42" t="s">
        <v>54</v>
      </c>
      <c r="AQ718" s="43">
        <v>25</v>
      </c>
      <c r="AR718" s="42" t="s">
        <v>7</v>
      </c>
      <c r="AS718" s="43">
        <v>17</v>
      </c>
      <c r="AT718" s="43">
        <v>9071196</v>
      </c>
      <c r="AU718" s="43">
        <v>0</v>
      </c>
      <c r="AV718" s="43">
        <v>9071196</v>
      </c>
      <c r="AW718" s="43">
        <v>69</v>
      </c>
      <c r="AX718" s="43">
        <v>1594102</v>
      </c>
      <c r="AY718" s="43">
        <v>1</v>
      </c>
      <c r="AZ718" s="43">
        <v>82</v>
      </c>
      <c r="BA718" s="43">
        <v>1307164</v>
      </c>
    </row>
    <row r="719" spans="42:53">
      <c r="AP719" s="42" t="s">
        <v>54</v>
      </c>
      <c r="AQ719" s="43">
        <v>26</v>
      </c>
      <c r="AR719" s="42" t="s">
        <v>7</v>
      </c>
      <c r="AS719" s="43">
        <v>24</v>
      </c>
      <c r="AT719" s="43">
        <v>7314783</v>
      </c>
      <c r="AU719" s="43">
        <v>0</v>
      </c>
      <c r="AV719" s="43">
        <v>7314783</v>
      </c>
      <c r="AW719" s="43">
        <v>65</v>
      </c>
      <c r="AX719" s="43">
        <v>507027</v>
      </c>
      <c r="AY719" s="43">
        <v>0.40500000000000003</v>
      </c>
      <c r="AZ719" s="43">
        <v>78</v>
      </c>
      <c r="BA719" s="43">
        <v>395481</v>
      </c>
    </row>
    <row r="720" spans="42:53">
      <c r="AP720" s="42" t="s">
        <v>54</v>
      </c>
      <c r="AQ720" s="43">
        <v>26</v>
      </c>
      <c r="AR720" s="42" t="s">
        <v>7</v>
      </c>
      <c r="AS720" s="43">
        <v>24</v>
      </c>
      <c r="AT720" s="43">
        <v>7314783</v>
      </c>
      <c r="AU720" s="43">
        <v>0</v>
      </c>
      <c r="AV720" s="43">
        <v>7314783</v>
      </c>
      <c r="AW720" s="43">
        <v>66</v>
      </c>
      <c r="AX720" s="43">
        <v>1809257</v>
      </c>
      <c r="AY720" s="43">
        <v>1</v>
      </c>
      <c r="AZ720" s="43">
        <v>79</v>
      </c>
      <c r="BA720" s="43">
        <v>1429313</v>
      </c>
    </row>
    <row r="721" spans="42:53">
      <c r="AP721" s="42" t="s">
        <v>54</v>
      </c>
      <c r="AQ721" s="43">
        <v>26</v>
      </c>
      <c r="AR721" s="42" t="s">
        <v>7</v>
      </c>
      <c r="AS721" s="43">
        <v>24</v>
      </c>
      <c r="AT721" s="43">
        <v>7314783</v>
      </c>
      <c r="AU721" s="43">
        <v>0</v>
      </c>
      <c r="AV721" s="43">
        <v>7314783</v>
      </c>
      <c r="AW721" s="43">
        <v>67</v>
      </c>
      <c r="AX721" s="43">
        <v>1738061</v>
      </c>
      <c r="AY721" s="43">
        <v>1</v>
      </c>
      <c r="AZ721" s="43">
        <v>80</v>
      </c>
      <c r="BA721" s="43">
        <v>1390449</v>
      </c>
    </row>
    <row r="722" spans="42:53">
      <c r="AP722" s="42" t="s">
        <v>54</v>
      </c>
      <c r="AQ722" s="43">
        <v>26</v>
      </c>
      <c r="AR722" s="42" t="s">
        <v>7</v>
      </c>
      <c r="AS722" s="43">
        <v>24</v>
      </c>
      <c r="AT722" s="43">
        <v>7314783</v>
      </c>
      <c r="AU722" s="43">
        <v>0</v>
      </c>
      <c r="AV722" s="43">
        <v>7314783</v>
      </c>
      <c r="AW722" s="43">
        <v>68</v>
      </c>
      <c r="AX722" s="43">
        <v>1666335</v>
      </c>
      <c r="AY722" s="43">
        <v>1</v>
      </c>
      <c r="AZ722" s="43">
        <v>81</v>
      </c>
      <c r="BA722" s="43">
        <v>1349731</v>
      </c>
    </row>
    <row r="723" spans="42:53">
      <c r="AP723" s="42" t="s">
        <v>54</v>
      </c>
      <c r="AQ723" s="43">
        <v>26</v>
      </c>
      <c r="AR723" s="42" t="s">
        <v>7</v>
      </c>
      <c r="AS723" s="43">
        <v>24</v>
      </c>
      <c r="AT723" s="43">
        <v>7314783</v>
      </c>
      <c r="AU723" s="43">
        <v>0</v>
      </c>
      <c r="AV723" s="43">
        <v>7314783</v>
      </c>
      <c r="AW723" s="43">
        <v>69</v>
      </c>
      <c r="AX723" s="43">
        <v>1594102</v>
      </c>
      <c r="AY723" s="43">
        <v>1</v>
      </c>
      <c r="AZ723" s="43">
        <v>82</v>
      </c>
      <c r="BA723" s="43">
        <v>1307164</v>
      </c>
    </row>
    <row r="724" spans="42:53">
      <c r="AP724" s="42" t="s">
        <v>54</v>
      </c>
      <c r="AQ724" s="43">
        <v>27</v>
      </c>
      <c r="AR724" s="42" t="s">
        <v>8</v>
      </c>
      <c r="AS724" s="43">
        <v>1</v>
      </c>
      <c r="AT724" s="43">
        <v>5721460</v>
      </c>
      <c r="AU724" s="43">
        <v>0</v>
      </c>
      <c r="AV724" s="43">
        <v>5721460</v>
      </c>
      <c r="AW724" s="43">
        <v>66</v>
      </c>
      <c r="AX724" s="43">
        <v>722961</v>
      </c>
      <c r="AY724" s="43">
        <v>0.4</v>
      </c>
      <c r="AZ724" s="43">
        <v>78</v>
      </c>
      <c r="BA724" s="43">
        <v>563910</v>
      </c>
    </row>
    <row r="725" spans="42:53">
      <c r="AP725" s="42" t="s">
        <v>54</v>
      </c>
      <c r="AQ725" s="43">
        <v>27</v>
      </c>
      <c r="AR725" s="42" t="s">
        <v>8</v>
      </c>
      <c r="AS725" s="43">
        <v>1</v>
      </c>
      <c r="AT725" s="43">
        <v>5721460</v>
      </c>
      <c r="AU725" s="43">
        <v>0</v>
      </c>
      <c r="AV725" s="43">
        <v>5721460</v>
      </c>
      <c r="AW725" s="43">
        <v>67</v>
      </c>
      <c r="AX725" s="43">
        <v>1738061</v>
      </c>
      <c r="AY725" s="43">
        <v>1</v>
      </c>
      <c r="AZ725" s="43">
        <v>79</v>
      </c>
      <c r="BA725" s="43">
        <v>1373068</v>
      </c>
    </row>
    <row r="726" spans="42:53">
      <c r="AP726" s="42" t="s">
        <v>54</v>
      </c>
      <c r="AQ726" s="43">
        <v>27</v>
      </c>
      <c r="AR726" s="42" t="s">
        <v>8</v>
      </c>
      <c r="AS726" s="43">
        <v>1</v>
      </c>
      <c r="AT726" s="43">
        <v>5721460</v>
      </c>
      <c r="AU726" s="43">
        <v>0</v>
      </c>
      <c r="AV726" s="43">
        <v>5721460</v>
      </c>
      <c r="AW726" s="43">
        <v>68</v>
      </c>
      <c r="AX726" s="43">
        <v>1666335</v>
      </c>
      <c r="AY726" s="43">
        <v>1</v>
      </c>
      <c r="AZ726" s="43">
        <v>80</v>
      </c>
      <c r="BA726" s="43">
        <v>1333068</v>
      </c>
    </row>
    <row r="727" spans="42:53">
      <c r="AP727" s="42" t="s">
        <v>54</v>
      </c>
      <c r="AQ727" s="43">
        <v>27</v>
      </c>
      <c r="AR727" s="42" t="s">
        <v>8</v>
      </c>
      <c r="AS727" s="43">
        <v>1</v>
      </c>
      <c r="AT727" s="43">
        <v>5721460</v>
      </c>
      <c r="AU727" s="43">
        <v>0</v>
      </c>
      <c r="AV727" s="43">
        <v>5721460</v>
      </c>
      <c r="AW727" s="43">
        <v>69</v>
      </c>
      <c r="AX727" s="43">
        <v>1594102</v>
      </c>
      <c r="AY727" s="43">
        <v>1</v>
      </c>
      <c r="AZ727" s="43">
        <v>81</v>
      </c>
      <c r="BA727" s="43">
        <v>1291223</v>
      </c>
    </row>
    <row r="728" spans="42:53">
      <c r="AP728" s="42" t="s">
        <v>54</v>
      </c>
      <c r="AQ728" s="43">
        <v>28</v>
      </c>
      <c r="AR728" s="42" t="s">
        <v>8</v>
      </c>
      <c r="AS728" s="43">
        <v>8</v>
      </c>
      <c r="AT728" s="43">
        <v>4311933</v>
      </c>
      <c r="AU728" s="43">
        <v>0</v>
      </c>
      <c r="AV728" s="43">
        <v>4311933</v>
      </c>
      <c r="AW728" s="43">
        <v>67</v>
      </c>
      <c r="AX728" s="43">
        <v>1051495</v>
      </c>
      <c r="AY728" s="43">
        <v>0.60499999999999998</v>
      </c>
      <c r="AZ728" s="43">
        <v>77</v>
      </c>
      <c r="BA728" s="43">
        <v>809651</v>
      </c>
    </row>
    <row r="729" spans="42:53">
      <c r="AP729" s="42" t="s">
        <v>54</v>
      </c>
      <c r="AQ729" s="43">
        <v>28</v>
      </c>
      <c r="AR729" s="42" t="s">
        <v>8</v>
      </c>
      <c r="AS729" s="43">
        <v>8</v>
      </c>
      <c r="AT729" s="43">
        <v>4311933</v>
      </c>
      <c r="AU729" s="43">
        <v>0</v>
      </c>
      <c r="AV729" s="43">
        <v>4311933</v>
      </c>
      <c r="AW729" s="43">
        <v>68</v>
      </c>
      <c r="AX729" s="43">
        <v>1666335</v>
      </c>
      <c r="AY729" s="43">
        <v>1</v>
      </c>
      <c r="AZ729" s="43">
        <v>78</v>
      </c>
      <c r="BA729" s="43">
        <v>1299741</v>
      </c>
    </row>
    <row r="730" spans="42:53">
      <c r="AP730" s="42" t="s">
        <v>54</v>
      </c>
      <c r="AQ730" s="43">
        <v>28</v>
      </c>
      <c r="AR730" s="42" t="s">
        <v>8</v>
      </c>
      <c r="AS730" s="43">
        <v>8</v>
      </c>
      <c r="AT730" s="43">
        <v>4311933</v>
      </c>
      <c r="AU730" s="43">
        <v>0</v>
      </c>
      <c r="AV730" s="43">
        <v>4311933</v>
      </c>
      <c r="AW730" s="43">
        <v>69</v>
      </c>
      <c r="AX730" s="43">
        <v>1594102</v>
      </c>
      <c r="AY730" s="43">
        <v>1</v>
      </c>
      <c r="AZ730" s="43">
        <v>79</v>
      </c>
      <c r="BA730" s="43">
        <v>1259341</v>
      </c>
    </row>
    <row r="731" spans="42:53">
      <c r="AP731" s="42" t="s">
        <v>54</v>
      </c>
      <c r="AQ731" s="43">
        <v>29</v>
      </c>
      <c r="AR731" s="42" t="s">
        <v>8</v>
      </c>
      <c r="AS731" s="43">
        <v>15</v>
      </c>
      <c r="AT731" s="43">
        <v>3106909</v>
      </c>
      <c r="AU731" s="43">
        <v>0</v>
      </c>
      <c r="AV731" s="43">
        <v>3106909</v>
      </c>
      <c r="AW731" s="43">
        <v>68</v>
      </c>
      <c r="AX731" s="43">
        <v>1512807</v>
      </c>
      <c r="AY731" s="43">
        <v>0.90800000000000003</v>
      </c>
      <c r="AZ731" s="43">
        <v>76</v>
      </c>
      <c r="BA731" s="43">
        <v>1149733</v>
      </c>
    </row>
    <row r="732" spans="42:53">
      <c r="AP732" s="42" t="s">
        <v>54</v>
      </c>
      <c r="AQ732" s="43">
        <v>29</v>
      </c>
      <c r="AR732" s="42" t="s">
        <v>8</v>
      </c>
      <c r="AS732" s="43">
        <v>15</v>
      </c>
      <c r="AT732" s="43">
        <v>3106909</v>
      </c>
      <c r="AU732" s="43">
        <v>0</v>
      </c>
      <c r="AV732" s="43">
        <v>3106909</v>
      </c>
      <c r="AW732" s="43">
        <v>69</v>
      </c>
      <c r="AX732" s="43">
        <v>1594102</v>
      </c>
      <c r="AY732" s="43">
        <v>1</v>
      </c>
      <c r="AZ732" s="43">
        <v>76</v>
      </c>
      <c r="BA732" s="43">
        <v>1211518</v>
      </c>
    </row>
    <row r="733" spans="42:53">
      <c r="AP733" s="42" t="s">
        <v>54</v>
      </c>
      <c r="AQ733" s="43">
        <v>30</v>
      </c>
      <c r="AR733" s="42" t="s">
        <v>8</v>
      </c>
      <c r="AS733" s="43">
        <v>23</v>
      </c>
      <c r="AT733" s="43">
        <v>2127095</v>
      </c>
      <c r="AU733" s="43">
        <v>0</v>
      </c>
      <c r="AV733" s="43">
        <v>2127095</v>
      </c>
      <c r="AW733" s="43">
        <v>68</v>
      </c>
      <c r="AX733" s="43">
        <v>532993</v>
      </c>
      <c r="AY733" s="43">
        <v>0.32</v>
      </c>
      <c r="AZ733" s="43">
        <v>73</v>
      </c>
      <c r="BA733" s="43">
        <v>389085</v>
      </c>
    </row>
    <row r="734" spans="42:53">
      <c r="AP734" s="42" t="s">
        <v>54</v>
      </c>
      <c r="AQ734" s="43">
        <v>30</v>
      </c>
      <c r="AR734" s="42" t="s">
        <v>8</v>
      </c>
      <c r="AS734" s="43">
        <v>23</v>
      </c>
      <c r="AT734" s="43">
        <v>2127095</v>
      </c>
      <c r="AU734" s="43">
        <v>0</v>
      </c>
      <c r="AV734" s="43">
        <v>2127095</v>
      </c>
      <c r="AW734" s="43">
        <v>69</v>
      </c>
      <c r="AX734" s="43">
        <v>1594102</v>
      </c>
      <c r="AY734" s="43">
        <v>1</v>
      </c>
      <c r="AZ734" s="43">
        <v>73</v>
      </c>
      <c r="BA734" s="43">
        <v>1163694</v>
      </c>
    </row>
    <row r="735" spans="42:53">
      <c r="AP735" s="42" t="s">
        <v>54</v>
      </c>
      <c r="AQ735" s="43">
        <v>31</v>
      </c>
      <c r="AR735" s="42" t="s">
        <v>8</v>
      </c>
      <c r="AS735" s="43">
        <v>29</v>
      </c>
      <c r="AT735" s="43">
        <v>1393196</v>
      </c>
      <c r="AU735" s="43">
        <v>0</v>
      </c>
      <c r="AV735" s="43">
        <v>1393196</v>
      </c>
      <c r="AW735" s="43">
        <v>69</v>
      </c>
      <c r="AX735" s="43">
        <v>1393196</v>
      </c>
      <c r="AY735" s="43">
        <v>0.874</v>
      </c>
      <c r="AZ735" s="43">
        <v>70</v>
      </c>
      <c r="BA735" s="43">
        <v>975237</v>
      </c>
    </row>
    <row r="736" spans="42:53">
      <c r="AP736" s="42" t="s">
        <v>54</v>
      </c>
      <c r="AQ736" s="43">
        <v>32</v>
      </c>
      <c r="AR736" s="42" t="s">
        <v>9</v>
      </c>
      <c r="AS736" s="43">
        <v>5</v>
      </c>
      <c r="AT736" s="43">
        <v>925919</v>
      </c>
      <c r="AU736" s="43">
        <v>0</v>
      </c>
      <c r="AV736" s="43">
        <v>925919</v>
      </c>
      <c r="AW736" s="43">
        <v>69</v>
      </c>
      <c r="AX736" s="43">
        <v>925919</v>
      </c>
      <c r="AY736" s="43">
        <v>0.58099999999999996</v>
      </c>
      <c r="AZ736" s="43">
        <v>66</v>
      </c>
      <c r="BA736" s="43">
        <v>611107</v>
      </c>
    </row>
    <row r="737" spans="42:53">
      <c r="AP737" s="42" t="s">
        <v>54</v>
      </c>
      <c r="AQ737" s="43">
        <v>33</v>
      </c>
      <c r="AR737" s="42" t="s">
        <v>9</v>
      </c>
      <c r="AS737" s="43">
        <v>12</v>
      </c>
      <c r="AT737" s="43">
        <v>745970</v>
      </c>
      <c r="AU737" s="43">
        <v>0</v>
      </c>
      <c r="AV737" s="43">
        <v>745970</v>
      </c>
      <c r="AW737" s="43">
        <v>69</v>
      </c>
      <c r="AX737" s="43">
        <v>745970</v>
      </c>
      <c r="AY737" s="43">
        <v>0.46800000000000003</v>
      </c>
      <c r="AZ737" s="43">
        <v>61</v>
      </c>
      <c r="BA737" s="43">
        <v>455042</v>
      </c>
    </row>
    <row r="738" spans="42:53">
      <c r="AP738" s="42" t="s">
        <v>54</v>
      </c>
      <c r="AQ738" s="43">
        <v>34</v>
      </c>
      <c r="AR738" s="42" t="s">
        <v>9</v>
      </c>
      <c r="AS738" s="43">
        <v>19</v>
      </c>
      <c r="AT738" s="43">
        <v>874057</v>
      </c>
      <c r="AU738" s="43">
        <v>0</v>
      </c>
      <c r="AV738" s="43">
        <v>874057</v>
      </c>
      <c r="AW738" s="43">
        <v>69</v>
      </c>
      <c r="AX738" s="43">
        <v>874057</v>
      </c>
      <c r="AY738" s="43">
        <v>0.54800000000000004</v>
      </c>
      <c r="AZ738" s="43">
        <v>56</v>
      </c>
      <c r="BA738" s="43">
        <v>489472</v>
      </c>
    </row>
    <row r="739" spans="42:53">
      <c r="AP739" s="42" t="s">
        <v>54</v>
      </c>
      <c r="AQ739" s="43">
        <v>35</v>
      </c>
      <c r="AR739" s="42" t="s">
        <v>9</v>
      </c>
      <c r="AS739" s="43">
        <v>26</v>
      </c>
      <c r="AT739" s="43">
        <v>1330885</v>
      </c>
      <c r="AU739" s="43">
        <v>0</v>
      </c>
      <c r="AV739" s="43">
        <v>1330885</v>
      </c>
      <c r="AW739" s="43">
        <v>69</v>
      </c>
      <c r="AX739" s="43">
        <v>1330885</v>
      </c>
      <c r="AY739" s="43">
        <v>0.83499999999999996</v>
      </c>
      <c r="AZ739" s="43">
        <v>51</v>
      </c>
      <c r="BA739" s="43">
        <v>678751</v>
      </c>
    </row>
    <row r="740" spans="42:53">
      <c r="AP740" s="42" t="s">
        <v>54</v>
      </c>
      <c r="AQ740" s="43">
        <v>36</v>
      </c>
      <c r="AR740" s="42" t="s">
        <v>10</v>
      </c>
      <c r="AS740" s="43">
        <v>2</v>
      </c>
      <c r="AT740" s="43">
        <v>2137160</v>
      </c>
      <c r="AU740" s="43">
        <v>855297</v>
      </c>
      <c r="AV740" s="43">
        <v>1281863</v>
      </c>
      <c r="AW740" s="43">
        <v>68</v>
      </c>
      <c r="AX740" s="43">
        <v>543058</v>
      </c>
      <c r="AY740" s="43">
        <v>0.32600000000000001</v>
      </c>
      <c r="AZ740" s="43">
        <v>47</v>
      </c>
      <c r="BA740" s="43">
        <v>255237</v>
      </c>
    </row>
    <row r="741" spans="42:53">
      <c r="AP741" s="42" t="s">
        <v>54</v>
      </c>
      <c r="AQ741" s="43">
        <v>36</v>
      </c>
      <c r="AR741" s="42" t="s">
        <v>10</v>
      </c>
      <c r="AS741" s="43">
        <v>2</v>
      </c>
      <c r="AT741" s="43">
        <v>2137160</v>
      </c>
      <c r="AU741" s="43">
        <v>855297</v>
      </c>
      <c r="AV741" s="43">
        <v>1281863</v>
      </c>
      <c r="AW741" s="43">
        <v>69</v>
      </c>
      <c r="AX741" s="43">
        <v>738805</v>
      </c>
      <c r="AY741" s="43">
        <v>0.46300000000000002</v>
      </c>
      <c r="AZ741" s="43">
        <v>46</v>
      </c>
      <c r="BA741" s="43">
        <v>339850</v>
      </c>
    </row>
    <row r="742" spans="42:53">
      <c r="AP742" s="42" t="s">
        <v>54</v>
      </c>
      <c r="AQ742" s="43">
        <v>37</v>
      </c>
      <c r="AR742" s="42" t="s">
        <v>10</v>
      </c>
      <c r="AS742" s="43">
        <v>9</v>
      </c>
      <c r="AT742" s="43">
        <v>3313590</v>
      </c>
      <c r="AU742" s="43">
        <v>2451467</v>
      </c>
      <c r="AV742" s="43">
        <v>862123</v>
      </c>
      <c r="AW742" s="43">
        <v>67</v>
      </c>
      <c r="AX742" s="43">
        <v>53152</v>
      </c>
      <c r="AY742" s="43">
        <v>3.1E-2</v>
      </c>
      <c r="AZ742" s="43">
        <v>43</v>
      </c>
      <c r="BA742" s="43">
        <v>22855</v>
      </c>
    </row>
    <row r="743" spans="42:53">
      <c r="AP743" s="42" t="s">
        <v>54</v>
      </c>
      <c r="AQ743" s="43">
        <v>37</v>
      </c>
      <c r="AR743" s="42" t="s">
        <v>10</v>
      </c>
      <c r="AS743" s="43">
        <v>9</v>
      </c>
      <c r="AT743" s="43">
        <v>3313590</v>
      </c>
      <c r="AU743" s="43">
        <v>2451467</v>
      </c>
      <c r="AV743" s="43">
        <v>862123</v>
      </c>
      <c r="AW743" s="43">
        <v>68</v>
      </c>
      <c r="AX743" s="43">
        <v>808971</v>
      </c>
      <c r="AY743" s="43">
        <v>0.48499999999999999</v>
      </c>
      <c r="AZ743" s="43">
        <v>42</v>
      </c>
      <c r="BA743" s="43">
        <v>339768</v>
      </c>
    </row>
    <row r="744" spans="42:53">
      <c r="AP744" s="42" t="s">
        <v>54</v>
      </c>
      <c r="AQ744" s="43">
        <v>38</v>
      </c>
      <c r="AR744" s="42" t="s">
        <v>10</v>
      </c>
      <c r="AS744" s="43">
        <v>16</v>
      </c>
      <c r="AT744" s="43">
        <v>4880880</v>
      </c>
      <c r="AU744" s="43">
        <v>4441560</v>
      </c>
      <c r="AV744" s="43">
        <v>439320</v>
      </c>
      <c r="AW744" s="43">
        <v>67</v>
      </c>
      <c r="AX744" s="43">
        <v>439320</v>
      </c>
      <c r="AY744" s="43">
        <v>0.253</v>
      </c>
      <c r="AZ744" s="43">
        <v>38</v>
      </c>
      <c r="BA744" s="43">
        <v>166942</v>
      </c>
    </row>
    <row r="745" spans="42:53">
      <c r="AP745" s="42" t="s">
        <v>54</v>
      </c>
      <c r="AQ745" s="43">
        <v>39</v>
      </c>
      <c r="AR745" s="42" t="s">
        <v>10</v>
      </c>
      <c r="AS745" s="43">
        <v>23</v>
      </c>
      <c r="AT745" s="43">
        <v>6859738</v>
      </c>
      <c r="AU745" s="43">
        <v>6769738</v>
      </c>
      <c r="AV745" s="43">
        <v>90000</v>
      </c>
      <c r="AW745" s="43">
        <v>65</v>
      </c>
      <c r="AX745" s="43">
        <v>51982</v>
      </c>
      <c r="AY745" s="43">
        <v>4.1000000000000002E-2</v>
      </c>
      <c r="AZ745" s="43">
        <v>35</v>
      </c>
      <c r="BA745" s="43">
        <v>18194</v>
      </c>
    </row>
    <row r="746" spans="42:53">
      <c r="AP746" s="42" t="s">
        <v>54</v>
      </c>
      <c r="AQ746" s="43">
        <v>39</v>
      </c>
      <c r="AR746" s="42" t="s">
        <v>10</v>
      </c>
      <c r="AS746" s="43">
        <v>23</v>
      </c>
      <c r="AT746" s="43">
        <v>6859738</v>
      </c>
      <c r="AU746" s="43">
        <v>6769738</v>
      </c>
      <c r="AV746" s="43">
        <v>90000</v>
      </c>
      <c r="AW746" s="43">
        <v>66</v>
      </c>
      <c r="AX746" s="43">
        <v>38018</v>
      </c>
      <c r="AY746" s="43">
        <v>2.1000000000000001E-2</v>
      </c>
      <c r="AZ746" s="43">
        <v>34</v>
      </c>
      <c r="BA746" s="43">
        <v>12926</v>
      </c>
    </row>
    <row r="747" spans="42:53">
      <c r="AP747" s="42" t="s">
        <v>55</v>
      </c>
      <c r="AQ747" s="43">
        <v>10</v>
      </c>
      <c r="AR747" s="42" t="s">
        <v>4</v>
      </c>
      <c r="AS747" s="43">
        <v>4</v>
      </c>
      <c r="AT747" s="43">
        <v>40907825</v>
      </c>
      <c r="AU747" s="43">
        <v>36977219</v>
      </c>
      <c r="AV747" s="43">
        <v>3930606</v>
      </c>
      <c r="AW747" s="43">
        <v>45</v>
      </c>
      <c r="AX747" s="43">
        <v>676553</v>
      </c>
      <c r="AY747" s="43">
        <v>0.32300000000000001</v>
      </c>
      <c r="AZ747" s="43">
        <v>60</v>
      </c>
      <c r="BA747" s="43">
        <v>405932</v>
      </c>
    </row>
    <row r="748" spans="42:53">
      <c r="AP748" s="42" t="s">
        <v>55</v>
      </c>
      <c r="AQ748" s="43">
        <v>10</v>
      </c>
      <c r="AR748" s="42" t="s">
        <v>4</v>
      </c>
      <c r="AS748" s="43">
        <v>4</v>
      </c>
      <c r="AT748" s="43">
        <v>40907825</v>
      </c>
      <c r="AU748" s="43">
        <v>36977219</v>
      </c>
      <c r="AV748" s="43">
        <v>3930606</v>
      </c>
      <c r="AW748" s="43">
        <v>46</v>
      </c>
      <c r="AX748" s="43">
        <v>2059999</v>
      </c>
      <c r="AY748" s="43">
        <v>1</v>
      </c>
      <c r="AZ748" s="43">
        <v>60</v>
      </c>
      <c r="BA748" s="43">
        <v>1235999</v>
      </c>
    </row>
    <row r="749" spans="42:53">
      <c r="AP749" s="42" t="s">
        <v>55</v>
      </c>
      <c r="AQ749" s="43">
        <v>10</v>
      </c>
      <c r="AR749" s="42" t="s">
        <v>4</v>
      </c>
      <c r="AS749" s="43">
        <v>4</v>
      </c>
      <c r="AT749" s="43">
        <v>40907825</v>
      </c>
      <c r="AU749" s="43">
        <v>36977219</v>
      </c>
      <c r="AV749" s="43">
        <v>3930606</v>
      </c>
      <c r="AW749" s="43">
        <v>47</v>
      </c>
      <c r="AX749" s="43">
        <v>1194054</v>
      </c>
      <c r="AY749" s="43">
        <v>0.59</v>
      </c>
      <c r="AZ749" s="43">
        <v>60</v>
      </c>
      <c r="BA749" s="43">
        <v>716432</v>
      </c>
    </row>
    <row r="750" spans="42:53">
      <c r="AP750" s="42" t="s">
        <v>55</v>
      </c>
      <c r="AQ750" s="43">
        <v>11</v>
      </c>
      <c r="AR750" s="42" t="s">
        <v>4</v>
      </c>
      <c r="AS750" s="43">
        <v>11</v>
      </c>
      <c r="AT750" s="43">
        <v>39189832</v>
      </c>
      <c r="AU750" s="43">
        <v>35276822</v>
      </c>
      <c r="AV750" s="43">
        <v>3913010</v>
      </c>
      <c r="AW750" s="43">
        <v>46</v>
      </c>
      <c r="AX750" s="43">
        <v>1018559</v>
      </c>
      <c r="AY750" s="43">
        <v>0.49399999999999999</v>
      </c>
      <c r="AZ750" s="43">
        <v>62</v>
      </c>
      <c r="BA750" s="43">
        <v>631507</v>
      </c>
    </row>
    <row r="751" spans="42:53">
      <c r="AP751" s="42" t="s">
        <v>55</v>
      </c>
      <c r="AQ751" s="43">
        <v>11</v>
      </c>
      <c r="AR751" s="42" t="s">
        <v>4</v>
      </c>
      <c r="AS751" s="43">
        <v>11</v>
      </c>
      <c r="AT751" s="43">
        <v>39189832</v>
      </c>
      <c r="AU751" s="43">
        <v>35276822</v>
      </c>
      <c r="AV751" s="43">
        <v>3913010</v>
      </c>
      <c r="AW751" s="43">
        <v>47</v>
      </c>
      <c r="AX751" s="43">
        <v>2022456</v>
      </c>
      <c r="AY751" s="43">
        <v>1</v>
      </c>
      <c r="AZ751" s="43">
        <v>62</v>
      </c>
      <c r="BA751" s="43">
        <v>1253923</v>
      </c>
    </row>
    <row r="752" spans="42:53">
      <c r="AP752" s="42" t="s">
        <v>55</v>
      </c>
      <c r="AQ752" s="43">
        <v>11</v>
      </c>
      <c r="AR752" s="42" t="s">
        <v>4</v>
      </c>
      <c r="AS752" s="43">
        <v>11</v>
      </c>
      <c r="AT752" s="43">
        <v>39189832</v>
      </c>
      <c r="AU752" s="43">
        <v>35276822</v>
      </c>
      <c r="AV752" s="43">
        <v>3913010</v>
      </c>
      <c r="AW752" s="43">
        <v>48</v>
      </c>
      <c r="AX752" s="43">
        <v>871995</v>
      </c>
      <c r="AY752" s="43">
        <v>0.439</v>
      </c>
      <c r="AZ752" s="43">
        <v>62</v>
      </c>
      <c r="BA752" s="43">
        <v>540637</v>
      </c>
    </row>
    <row r="753" spans="42:53">
      <c r="AP753" s="42" t="s">
        <v>55</v>
      </c>
      <c r="AQ753" s="43">
        <v>12</v>
      </c>
      <c r="AR753" s="42" t="s">
        <v>4</v>
      </c>
      <c r="AS753" s="43">
        <v>18</v>
      </c>
      <c r="AT753" s="43">
        <v>37324334</v>
      </c>
      <c r="AU753" s="43">
        <v>33308355</v>
      </c>
      <c r="AV753" s="43">
        <v>4015979</v>
      </c>
      <c r="AW753" s="43">
        <v>47</v>
      </c>
      <c r="AX753" s="43">
        <v>1175517</v>
      </c>
      <c r="AY753" s="43">
        <v>0.58099999999999996</v>
      </c>
      <c r="AZ753" s="43">
        <v>64</v>
      </c>
      <c r="BA753" s="43">
        <v>752331</v>
      </c>
    </row>
    <row r="754" spans="42:53">
      <c r="AP754" s="42" t="s">
        <v>55</v>
      </c>
      <c r="AQ754" s="43">
        <v>12</v>
      </c>
      <c r="AR754" s="42" t="s">
        <v>4</v>
      </c>
      <c r="AS754" s="43">
        <v>18</v>
      </c>
      <c r="AT754" s="43">
        <v>37324334</v>
      </c>
      <c r="AU754" s="43">
        <v>33308355</v>
      </c>
      <c r="AV754" s="43">
        <v>4015979</v>
      </c>
      <c r="AW754" s="43">
        <v>48</v>
      </c>
      <c r="AX754" s="43">
        <v>1984297</v>
      </c>
      <c r="AY754" s="43">
        <v>1</v>
      </c>
      <c r="AZ754" s="43">
        <v>64</v>
      </c>
      <c r="BA754" s="43">
        <v>1269950</v>
      </c>
    </row>
    <row r="755" spans="42:53">
      <c r="AP755" s="42" t="s">
        <v>55</v>
      </c>
      <c r="AQ755" s="43">
        <v>12</v>
      </c>
      <c r="AR755" s="42" t="s">
        <v>4</v>
      </c>
      <c r="AS755" s="43">
        <v>18</v>
      </c>
      <c r="AT755" s="43">
        <v>37324334</v>
      </c>
      <c r="AU755" s="43">
        <v>33308355</v>
      </c>
      <c r="AV755" s="43">
        <v>4015979</v>
      </c>
      <c r="AW755" s="43">
        <v>49</v>
      </c>
      <c r="AX755" s="43">
        <v>856165</v>
      </c>
      <c r="AY755" s="43">
        <v>0.44</v>
      </c>
      <c r="AZ755" s="43">
        <v>64</v>
      </c>
      <c r="BA755" s="43">
        <v>547946</v>
      </c>
    </row>
    <row r="756" spans="42:53">
      <c r="AP756" s="42" t="s">
        <v>55</v>
      </c>
      <c r="AQ756" s="43">
        <v>13</v>
      </c>
      <c r="AR756" s="42" t="s">
        <v>4</v>
      </c>
      <c r="AS756" s="43">
        <v>25</v>
      </c>
      <c r="AT756" s="43">
        <v>35332035</v>
      </c>
      <c r="AU756" s="43">
        <v>31080658</v>
      </c>
      <c r="AV756" s="43">
        <v>4251377</v>
      </c>
      <c r="AW756" s="43">
        <v>48</v>
      </c>
      <c r="AX756" s="43">
        <v>1167515</v>
      </c>
      <c r="AY756" s="43">
        <v>0.58799999999999997</v>
      </c>
      <c r="AZ756" s="43">
        <v>66</v>
      </c>
      <c r="BA756" s="43">
        <v>770560</v>
      </c>
    </row>
    <row r="757" spans="42:53">
      <c r="AP757" s="42" t="s">
        <v>55</v>
      </c>
      <c r="AQ757" s="43">
        <v>13</v>
      </c>
      <c r="AR757" s="42" t="s">
        <v>4</v>
      </c>
      <c r="AS757" s="43">
        <v>25</v>
      </c>
      <c r="AT757" s="43">
        <v>35332035</v>
      </c>
      <c r="AU757" s="43">
        <v>31080658</v>
      </c>
      <c r="AV757" s="43">
        <v>4251377</v>
      </c>
      <c r="AW757" s="43">
        <v>49</v>
      </c>
      <c r="AX757" s="43">
        <v>1945533</v>
      </c>
      <c r="AY757" s="43">
        <v>1</v>
      </c>
      <c r="AZ757" s="43">
        <v>66</v>
      </c>
      <c r="BA757" s="43">
        <v>1284052</v>
      </c>
    </row>
    <row r="758" spans="42:53">
      <c r="AP758" s="42" t="s">
        <v>55</v>
      </c>
      <c r="AQ758" s="43">
        <v>13</v>
      </c>
      <c r="AR758" s="42" t="s">
        <v>4</v>
      </c>
      <c r="AS758" s="43">
        <v>25</v>
      </c>
      <c r="AT758" s="43">
        <v>35332035</v>
      </c>
      <c r="AU758" s="43">
        <v>31080658</v>
      </c>
      <c r="AV758" s="43">
        <v>4251377</v>
      </c>
      <c r="AW758" s="43">
        <v>50</v>
      </c>
      <c r="AX758" s="43">
        <v>1138329</v>
      </c>
      <c r="AY758" s="43">
        <v>0.59699999999999998</v>
      </c>
      <c r="AZ758" s="43">
        <v>66</v>
      </c>
      <c r="BA758" s="43">
        <v>751297</v>
      </c>
    </row>
    <row r="759" spans="42:53">
      <c r="AP759" s="42" t="s">
        <v>55</v>
      </c>
      <c r="AQ759" s="43">
        <v>14</v>
      </c>
      <c r="AR759" s="42" t="s">
        <v>5</v>
      </c>
      <c r="AS759" s="43">
        <v>1</v>
      </c>
      <c r="AT759" s="43">
        <v>33233643</v>
      </c>
      <c r="AU759" s="43">
        <v>28602573</v>
      </c>
      <c r="AV759" s="43">
        <v>4631070</v>
      </c>
      <c r="AW759" s="43">
        <v>49</v>
      </c>
      <c r="AX759" s="43">
        <v>1014656</v>
      </c>
      <c r="AY759" s="43">
        <v>0.52200000000000002</v>
      </c>
      <c r="AZ759" s="43">
        <v>54</v>
      </c>
      <c r="BA759" s="43">
        <v>547914</v>
      </c>
    </row>
    <row r="760" spans="42:53">
      <c r="AP760" s="42" t="s">
        <v>55</v>
      </c>
      <c r="AQ760" s="43">
        <v>14</v>
      </c>
      <c r="AR760" s="42" t="s">
        <v>5</v>
      </c>
      <c r="AS760" s="43">
        <v>1</v>
      </c>
      <c r="AT760" s="43">
        <v>33233643</v>
      </c>
      <c r="AU760" s="43">
        <v>28602573</v>
      </c>
      <c r="AV760" s="43">
        <v>4631070</v>
      </c>
      <c r="AW760" s="43">
        <v>50</v>
      </c>
      <c r="AX760" s="43">
        <v>1906177</v>
      </c>
      <c r="AY760" s="43">
        <v>1</v>
      </c>
      <c r="AZ760" s="43">
        <v>53</v>
      </c>
      <c r="BA760" s="43">
        <v>1010274</v>
      </c>
    </row>
    <row r="761" spans="42:53">
      <c r="AP761" s="42" t="s">
        <v>55</v>
      </c>
      <c r="AQ761" s="43">
        <v>14</v>
      </c>
      <c r="AR761" s="42" t="s">
        <v>5</v>
      </c>
      <c r="AS761" s="43">
        <v>1</v>
      </c>
      <c r="AT761" s="43">
        <v>33233643</v>
      </c>
      <c r="AU761" s="43">
        <v>28602573</v>
      </c>
      <c r="AV761" s="43">
        <v>4631070</v>
      </c>
      <c r="AW761" s="43">
        <v>51</v>
      </c>
      <c r="AX761" s="43">
        <v>1710237</v>
      </c>
      <c r="AY761" s="43">
        <v>0.91600000000000004</v>
      </c>
      <c r="AZ761" s="43">
        <v>53</v>
      </c>
      <c r="BA761" s="43">
        <v>906426</v>
      </c>
    </row>
    <row r="762" spans="42:53">
      <c r="AP762" s="42" t="s">
        <v>55</v>
      </c>
      <c r="AQ762" s="43">
        <v>15</v>
      </c>
      <c r="AR762" s="42" t="s">
        <v>5</v>
      </c>
      <c r="AS762" s="43">
        <v>8</v>
      </c>
      <c r="AT762" s="43">
        <v>31049864</v>
      </c>
      <c r="AU762" s="43">
        <v>25882941</v>
      </c>
      <c r="AV762" s="43">
        <v>5166923</v>
      </c>
      <c r="AW762" s="43">
        <v>50</v>
      </c>
      <c r="AX762" s="43">
        <v>737054</v>
      </c>
      <c r="AY762" s="43">
        <v>0.38700000000000001</v>
      </c>
      <c r="AZ762" s="43">
        <v>56</v>
      </c>
      <c r="BA762" s="43">
        <v>412750</v>
      </c>
    </row>
    <row r="763" spans="42:53">
      <c r="AP763" s="42" t="s">
        <v>55</v>
      </c>
      <c r="AQ763" s="43">
        <v>15</v>
      </c>
      <c r="AR763" s="42" t="s">
        <v>5</v>
      </c>
      <c r="AS763" s="43">
        <v>8</v>
      </c>
      <c r="AT763" s="43">
        <v>31049864</v>
      </c>
      <c r="AU763" s="43">
        <v>25882941</v>
      </c>
      <c r="AV763" s="43">
        <v>5166923</v>
      </c>
      <c r="AW763" s="43">
        <v>51</v>
      </c>
      <c r="AX763" s="43">
        <v>1866240</v>
      </c>
      <c r="AY763" s="43">
        <v>1</v>
      </c>
      <c r="AZ763" s="43">
        <v>56</v>
      </c>
      <c r="BA763" s="43">
        <v>1045094</v>
      </c>
    </row>
    <row r="764" spans="42:53">
      <c r="AP764" s="42" t="s">
        <v>55</v>
      </c>
      <c r="AQ764" s="43">
        <v>15</v>
      </c>
      <c r="AR764" s="42" t="s">
        <v>5</v>
      </c>
      <c r="AS764" s="43">
        <v>8</v>
      </c>
      <c r="AT764" s="43">
        <v>31049864</v>
      </c>
      <c r="AU764" s="43">
        <v>25882941</v>
      </c>
      <c r="AV764" s="43">
        <v>5166923</v>
      </c>
      <c r="AW764" s="43">
        <v>52</v>
      </c>
      <c r="AX764" s="43">
        <v>1825735</v>
      </c>
      <c r="AY764" s="43">
        <v>1</v>
      </c>
      <c r="AZ764" s="43">
        <v>56</v>
      </c>
      <c r="BA764" s="43">
        <v>1022412</v>
      </c>
    </row>
    <row r="765" spans="42:53">
      <c r="AP765" s="42" t="s">
        <v>55</v>
      </c>
      <c r="AQ765" s="43">
        <v>15</v>
      </c>
      <c r="AR765" s="42" t="s">
        <v>5</v>
      </c>
      <c r="AS765" s="43">
        <v>8</v>
      </c>
      <c r="AT765" s="43">
        <v>31049864</v>
      </c>
      <c r="AU765" s="43">
        <v>25882941</v>
      </c>
      <c r="AV765" s="43">
        <v>5166923</v>
      </c>
      <c r="AW765" s="43">
        <v>53</v>
      </c>
      <c r="AX765" s="43">
        <v>737894</v>
      </c>
      <c r="AY765" s="43">
        <v>0.41299999999999998</v>
      </c>
      <c r="AZ765" s="43">
        <v>55</v>
      </c>
      <c r="BA765" s="43">
        <v>405842</v>
      </c>
    </row>
    <row r="766" spans="42:53">
      <c r="AP766" s="42" t="s">
        <v>55</v>
      </c>
      <c r="AQ766" s="43">
        <v>16</v>
      </c>
      <c r="AR766" s="42" t="s">
        <v>5</v>
      </c>
      <c r="AS766" s="43">
        <v>15</v>
      </c>
      <c r="AT766" s="43">
        <v>28801404</v>
      </c>
      <c r="AU766" s="43">
        <v>22930602</v>
      </c>
      <c r="AV766" s="43">
        <v>5870802</v>
      </c>
      <c r="AW766" s="43">
        <v>51</v>
      </c>
      <c r="AX766" s="43">
        <v>354835</v>
      </c>
      <c r="AY766" s="43">
        <v>0.19</v>
      </c>
      <c r="AZ766" s="43">
        <v>59</v>
      </c>
      <c r="BA766" s="43">
        <v>209353</v>
      </c>
    </row>
    <row r="767" spans="42:53">
      <c r="AP767" s="42" t="s">
        <v>55</v>
      </c>
      <c r="AQ767" s="43">
        <v>16</v>
      </c>
      <c r="AR767" s="42" t="s">
        <v>5</v>
      </c>
      <c r="AS767" s="43">
        <v>15</v>
      </c>
      <c r="AT767" s="43">
        <v>28801404</v>
      </c>
      <c r="AU767" s="43">
        <v>22930602</v>
      </c>
      <c r="AV767" s="43">
        <v>5870802</v>
      </c>
      <c r="AW767" s="43">
        <v>52</v>
      </c>
      <c r="AX767" s="43">
        <v>1825735</v>
      </c>
      <c r="AY767" s="43">
        <v>1</v>
      </c>
      <c r="AZ767" s="43">
        <v>58</v>
      </c>
      <c r="BA767" s="43">
        <v>1058926</v>
      </c>
    </row>
    <row r="768" spans="42:53">
      <c r="AP768" s="42" t="s">
        <v>55</v>
      </c>
      <c r="AQ768" s="43">
        <v>16</v>
      </c>
      <c r="AR768" s="42" t="s">
        <v>5</v>
      </c>
      <c r="AS768" s="43">
        <v>15</v>
      </c>
      <c r="AT768" s="43">
        <v>28801404</v>
      </c>
      <c r="AU768" s="43">
        <v>22930602</v>
      </c>
      <c r="AV768" s="43">
        <v>5870802</v>
      </c>
      <c r="AW768" s="43">
        <v>53</v>
      </c>
      <c r="AX768" s="43">
        <v>1784673</v>
      </c>
      <c r="AY768" s="43">
        <v>1</v>
      </c>
      <c r="AZ768" s="43">
        <v>58</v>
      </c>
      <c r="BA768" s="43">
        <v>1035110</v>
      </c>
    </row>
    <row r="769" spans="42:53">
      <c r="AP769" s="42" t="s">
        <v>55</v>
      </c>
      <c r="AQ769" s="43">
        <v>16</v>
      </c>
      <c r="AR769" s="42" t="s">
        <v>5</v>
      </c>
      <c r="AS769" s="43">
        <v>15</v>
      </c>
      <c r="AT769" s="43">
        <v>28801404</v>
      </c>
      <c r="AU769" s="43">
        <v>22930602</v>
      </c>
      <c r="AV769" s="43">
        <v>5870802</v>
      </c>
      <c r="AW769" s="43">
        <v>54</v>
      </c>
      <c r="AX769" s="43">
        <v>1743068</v>
      </c>
      <c r="AY769" s="43">
        <v>1</v>
      </c>
      <c r="AZ769" s="43">
        <v>58</v>
      </c>
      <c r="BA769" s="43">
        <v>1010979</v>
      </c>
    </row>
    <row r="770" spans="42:53">
      <c r="AP770" s="42" t="s">
        <v>55</v>
      </c>
      <c r="AQ770" s="43">
        <v>16</v>
      </c>
      <c r="AR770" s="42" t="s">
        <v>5</v>
      </c>
      <c r="AS770" s="43">
        <v>15</v>
      </c>
      <c r="AT770" s="43">
        <v>28801404</v>
      </c>
      <c r="AU770" s="43">
        <v>22930602</v>
      </c>
      <c r="AV770" s="43">
        <v>5870802</v>
      </c>
      <c r="AW770" s="43">
        <v>55</v>
      </c>
      <c r="AX770" s="43">
        <v>162491</v>
      </c>
      <c r="AY770" s="43">
        <v>9.6000000000000002E-2</v>
      </c>
      <c r="AZ770" s="43">
        <v>57</v>
      </c>
      <c r="BA770" s="43">
        <v>92620</v>
      </c>
    </row>
    <row r="771" spans="42:53">
      <c r="AP771" s="42" t="s">
        <v>55</v>
      </c>
      <c r="AQ771" s="43">
        <v>17</v>
      </c>
      <c r="AR771" s="42" t="s">
        <v>5</v>
      </c>
      <c r="AS771" s="43">
        <v>22</v>
      </c>
      <c r="AT771" s="43">
        <v>26508970</v>
      </c>
      <c r="AU771" s="43">
        <v>19754397</v>
      </c>
      <c r="AV771" s="43">
        <v>6754573</v>
      </c>
      <c r="AW771" s="43">
        <v>53</v>
      </c>
      <c r="AX771" s="43">
        <v>1672809</v>
      </c>
      <c r="AY771" s="43">
        <v>0.93700000000000006</v>
      </c>
      <c r="AZ771" s="43">
        <v>61</v>
      </c>
      <c r="BA771" s="43">
        <v>1020413</v>
      </c>
    </row>
    <row r="772" spans="42:53">
      <c r="AP772" s="42" t="s">
        <v>55</v>
      </c>
      <c r="AQ772" s="43">
        <v>17</v>
      </c>
      <c r="AR772" s="42" t="s">
        <v>5</v>
      </c>
      <c r="AS772" s="43">
        <v>22</v>
      </c>
      <c r="AT772" s="43">
        <v>26508970</v>
      </c>
      <c r="AU772" s="43">
        <v>19754397</v>
      </c>
      <c r="AV772" s="43">
        <v>6754573</v>
      </c>
      <c r="AW772" s="43">
        <v>54</v>
      </c>
      <c r="AX772" s="43">
        <v>1743068</v>
      </c>
      <c r="AY772" s="43">
        <v>1</v>
      </c>
      <c r="AZ772" s="43">
        <v>61</v>
      </c>
      <c r="BA772" s="43">
        <v>1063271</v>
      </c>
    </row>
    <row r="773" spans="42:53">
      <c r="AP773" s="42" t="s">
        <v>55</v>
      </c>
      <c r="AQ773" s="43">
        <v>17</v>
      </c>
      <c r="AR773" s="42" t="s">
        <v>5</v>
      </c>
      <c r="AS773" s="43">
        <v>22</v>
      </c>
      <c r="AT773" s="43">
        <v>26508970</v>
      </c>
      <c r="AU773" s="43">
        <v>19754397</v>
      </c>
      <c r="AV773" s="43">
        <v>6754573</v>
      </c>
      <c r="AW773" s="43">
        <v>55</v>
      </c>
      <c r="AX773" s="43">
        <v>1700932</v>
      </c>
      <c r="AY773" s="43">
        <v>1</v>
      </c>
      <c r="AZ773" s="43">
        <v>60</v>
      </c>
      <c r="BA773" s="43">
        <v>1020559</v>
      </c>
    </row>
    <row r="774" spans="42:53">
      <c r="AP774" s="42" t="s">
        <v>55</v>
      </c>
      <c r="AQ774" s="43">
        <v>17</v>
      </c>
      <c r="AR774" s="42" t="s">
        <v>5</v>
      </c>
      <c r="AS774" s="43">
        <v>22</v>
      </c>
      <c r="AT774" s="43">
        <v>26508970</v>
      </c>
      <c r="AU774" s="43">
        <v>19754397</v>
      </c>
      <c r="AV774" s="43">
        <v>6754573</v>
      </c>
      <c r="AW774" s="43">
        <v>56</v>
      </c>
      <c r="AX774" s="43">
        <v>1637763</v>
      </c>
      <c r="AY774" s="43">
        <v>0.98799999999999999</v>
      </c>
      <c r="AZ774" s="43">
        <v>60</v>
      </c>
      <c r="BA774" s="43">
        <v>982658</v>
      </c>
    </row>
    <row r="775" spans="42:53">
      <c r="AP775" s="42" t="s">
        <v>55</v>
      </c>
      <c r="AQ775" s="43">
        <v>18</v>
      </c>
      <c r="AR775" s="42" t="s">
        <v>5</v>
      </c>
      <c r="AS775" s="43">
        <v>29</v>
      </c>
      <c r="AT775" s="43">
        <v>24193268</v>
      </c>
      <c r="AU775" s="43">
        <v>16363168</v>
      </c>
      <c r="AV775" s="43">
        <v>7830100</v>
      </c>
      <c r="AW775" s="43">
        <v>54</v>
      </c>
      <c r="AX775" s="43">
        <v>1100175</v>
      </c>
      <c r="AY775" s="43">
        <v>0.63100000000000001</v>
      </c>
      <c r="AZ775" s="43">
        <v>63</v>
      </c>
      <c r="BA775" s="43">
        <v>693110</v>
      </c>
    </row>
    <row r="776" spans="42:53">
      <c r="AP776" s="42" t="s">
        <v>55</v>
      </c>
      <c r="AQ776" s="43">
        <v>18</v>
      </c>
      <c r="AR776" s="42" t="s">
        <v>5</v>
      </c>
      <c r="AS776" s="43">
        <v>29</v>
      </c>
      <c r="AT776" s="43">
        <v>24193268</v>
      </c>
      <c r="AU776" s="43">
        <v>16363168</v>
      </c>
      <c r="AV776" s="43">
        <v>7830100</v>
      </c>
      <c r="AW776" s="43">
        <v>55</v>
      </c>
      <c r="AX776" s="43">
        <v>1700932</v>
      </c>
      <c r="AY776" s="43">
        <v>1</v>
      </c>
      <c r="AZ776" s="43">
        <v>63</v>
      </c>
      <c r="BA776" s="43">
        <v>1071587</v>
      </c>
    </row>
    <row r="777" spans="42:53">
      <c r="AP777" s="42" t="s">
        <v>55</v>
      </c>
      <c r="AQ777" s="43">
        <v>18</v>
      </c>
      <c r="AR777" s="42" t="s">
        <v>5</v>
      </c>
      <c r="AS777" s="43">
        <v>29</v>
      </c>
      <c r="AT777" s="43">
        <v>24193268</v>
      </c>
      <c r="AU777" s="43">
        <v>16363168</v>
      </c>
      <c r="AV777" s="43">
        <v>7830100</v>
      </c>
      <c r="AW777" s="43">
        <v>56</v>
      </c>
      <c r="AX777" s="43">
        <v>1658278</v>
      </c>
      <c r="AY777" s="43">
        <v>1</v>
      </c>
      <c r="AZ777" s="43">
        <v>63</v>
      </c>
      <c r="BA777" s="43">
        <v>1044715</v>
      </c>
    </row>
    <row r="778" spans="42:53">
      <c r="AP778" s="42" t="s">
        <v>55</v>
      </c>
      <c r="AQ778" s="43">
        <v>18</v>
      </c>
      <c r="AR778" s="42" t="s">
        <v>5</v>
      </c>
      <c r="AS778" s="43">
        <v>29</v>
      </c>
      <c r="AT778" s="43">
        <v>24193268</v>
      </c>
      <c r="AU778" s="43">
        <v>16363168</v>
      </c>
      <c r="AV778" s="43">
        <v>7830100</v>
      </c>
      <c r="AW778" s="43">
        <v>57</v>
      </c>
      <c r="AX778" s="43">
        <v>1615119</v>
      </c>
      <c r="AY778" s="43">
        <v>1</v>
      </c>
      <c r="AZ778" s="43">
        <v>63</v>
      </c>
      <c r="BA778" s="43">
        <v>1017525</v>
      </c>
    </row>
    <row r="779" spans="42:53">
      <c r="AP779" s="42" t="s">
        <v>55</v>
      </c>
      <c r="AQ779" s="43">
        <v>18</v>
      </c>
      <c r="AR779" s="42" t="s">
        <v>5</v>
      </c>
      <c r="AS779" s="43">
        <v>29</v>
      </c>
      <c r="AT779" s="43">
        <v>24193268</v>
      </c>
      <c r="AU779" s="43">
        <v>16363168</v>
      </c>
      <c r="AV779" s="43">
        <v>7830100</v>
      </c>
      <c r="AW779" s="43">
        <v>58</v>
      </c>
      <c r="AX779" s="43">
        <v>1571468</v>
      </c>
      <c r="AY779" s="43">
        <v>1</v>
      </c>
      <c r="AZ779" s="43">
        <v>63</v>
      </c>
      <c r="BA779" s="43">
        <v>990025</v>
      </c>
    </row>
    <row r="780" spans="42:53">
      <c r="AP780" s="42" t="s">
        <v>55</v>
      </c>
      <c r="AQ780" s="43">
        <v>18</v>
      </c>
      <c r="AR780" s="42" t="s">
        <v>5</v>
      </c>
      <c r="AS780" s="43">
        <v>29</v>
      </c>
      <c r="AT780" s="43">
        <v>24193268</v>
      </c>
      <c r="AU780" s="43">
        <v>16363168</v>
      </c>
      <c r="AV780" s="43">
        <v>7830100</v>
      </c>
      <c r="AW780" s="43">
        <v>59</v>
      </c>
      <c r="AX780" s="43">
        <v>184128</v>
      </c>
      <c r="AY780" s="43">
        <v>0.121</v>
      </c>
      <c r="AZ780" s="43">
        <v>62</v>
      </c>
      <c r="BA780" s="43">
        <v>114159</v>
      </c>
    </row>
    <row r="781" spans="42:53">
      <c r="AP781" s="42" t="s">
        <v>55</v>
      </c>
      <c r="AQ781" s="43">
        <v>19</v>
      </c>
      <c r="AR781" s="42" t="s">
        <v>6</v>
      </c>
      <c r="AS781" s="43">
        <v>6</v>
      </c>
      <c r="AT781" s="43">
        <v>21875005</v>
      </c>
      <c r="AU781" s="43">
        <v>12765755</v>
      </c>
      <c r="AV781" s="43">
        <v>9109250</v>
      </c>
      <c r="AW781" s="43">
        <v>55</v>
      </c>
      <c r="AX781" s="43">
        <v>482845</v>
      </c>
      <c r="AY781" s="43">
        <v>0.28399999999999997</v>
      </c>
      <c r="AZ781" s="43">
        <v>66</v>
      </c>
      <c r="BA781" s="43">
        <v>318678</v>
      </c>
    </row>
    <row r="782" spans="42:53">
      <c r="AP782" s="42" t="s">
        <v>55</v>
      </c>
      <c r="AQ782" s="43">
        <v>19</v>
      </c>
      <c r="AR782" s="42" t="s">
        <v>6</v>
      </c>
      <c r="AS782" s="43">
        <v>6</v>
      </c>
      <c r="AT782" s="43">
        <v>21875005</v>
      </c>
      <c r="AU782" s="43">
        <v>12765755</v>
      </c>
      <c r="AV782" s="43">
        <v>9109250</v>
      </c>
      <c r="AW782" s="43">
        <v>56</v>
      </c>
      <c r="AX782" s="43">
        <v>1658278</v>
      </c>
      <c r="AY782" s="43">
        <v>1</v>
      </c>
      <c r="AZ782" s="43">
        <v>66</v>
      </c>
      <c r="BA782" s="43">
        <v>1094463</v>
      </c>
    </row>
    <row r="783" spans="42:53">
      <c r="AP783" s="42" t="s">
        <v>55</v>
      </c>
      <c r="AQ783" s="43">
        <v>19</v>
      </c>
      <c r="AR783" s="42" t="s">
        <v>6</v>
      </c>
      <c r="AS783" s="43">
        <v>6</v>
      </c>
      <c r="AT783" s="43">
        <v>21875005</v>
      </c>
      <c r="AU783" s="43">
        <v>12765755</v>
      </c>
      <c r="AV783" s="43">
        <v>9109250</v>
      </c>
      <c r="AW783" s="43">
        <v>57</v>
      </c>
      <c r="AX783" s="43">
        <v>1615119</v>
      </c>
      <c r="AY783" s="43">
        <v>1</v>
      </c>
      <c r="AZ783" s="43">
        <v>66</v>
      </c>
      <c r="BA783" s="43">
        <v>1065979</v>
      </c>
    </row>
    <row r="784" spans="42:53">
      <c r="AP784" s="42" t="s">
        <v>55</v>
      </c>
      <c r="AQ784" s="43">
        <v>19</v>
      </c>
      <c r="AR784" s="42" t="s">
        <v>6</v>
      </c>
      <c r="AS784" s="43">
        <v>6</v>
      </c>
      <c r="AT784" s="43">
        <v>21875005</v>
      </c>
      <c r="AU784" s="43">
        <v>12765755</v>
      </c>
      <c r="AV784" s="43">
        <v>9109250</v>
      </c>
      <c r="AW784" s="43">
        <v>58</v>
      </c>
      <c r="AX784" s="43">
        <v>1571468</v>
      </c>
      <c r="AY784" s="43">
        <v>1</v>
      </c>
      <c r="AZ784" s="43">
        <v>66</v>
      </c>
      <c r="BA784" s="43">
        <v>1037169</v>
      </c>
    </row>
    <row r="785" spans="42:53">
      <c r="AP785" s="42" t="s">
        <v>55</v>
      </c>
      <c r="AQ785" s="43">
        <v>19</v>
      </c>
      <c r="AR785" s="42" t="s">
        <v>6</v>
      </c>
      <c r="AS785" s="43">
        <v>6</v>
      </c>
      <c r="AT785" s="43">
        <v>21875005</v>
      </c>
      <c r="AU785" s="43">
        <v>12765755</v>
      </c>
      <c r="AV785" s="43">
        <v>9109250</v>
      </c>
      <c r="AW785" s="43">
        <v>59</v>
      </c>
      <c r="AX785" s="43">
        <v>1527338</v>
      </c>
      <c r="AY785" s="43">
        <v>1</v>
      </c>
      <c r="AZ785" s="43">
        <v>66</v>
      </c>
      <c r="BA785" s="43">
        <v>1008043</v>
      </c>
    </row>
    <row r="786" spans="42:53">
      <c r="AP786" s="42" t="s">
        <v>55</v>
      </c>
      <c r="AQ786" s="43">
        <v>19</v>
      </c>
      <c r="AR786" s="42" t="s">
        <v>6</v>
      </c>
      <c r="AS786" s="43">
        <v>6</v>
      </c>
      <c r="AT786" s="43">
        <v>21875005</v>
      </c>
      <c r="AU786" s="43">
        <v>12765755</v>
      </c>
      <c r="AV786" s="43">
        <v>9109250</v>
      </c>
      <c r="AW786" s="43">
        <v>60</v>
      </c>
      <c r="AX786" s="43">
        <v>1482743</v>
      </c>
      <c r="AY786" s="43">
        <v>1</v>
      </c>
      <c r="AZ786" s="43">
        <v>65</v>
      </c>
      <c r="BA786" s="43">
        <v>963783</v>
      </c>
    </row>
    <row r="787" spans="42:53">
      <c r="AP787" s="42" t="s">
        <v>55</v>
      </c>
      <c r="AQ787" s="43">
        <v>19</v>
      </c>
      <c r="AR787" s="42" t="s">
        <v>6</v>
      </c>
      <c r="AS787" s="43">
        <v>6</v>
      </c>
      <c r="AT787" s="43">
        <v>21875005</v>
      </c>
      <c r="AU787" s="43">
        <v>12765755</v>
      </c>
      <c r="AV787" s="43">
        <v>9109250</v>
      </c>
      <c r="AW787" s="43">
        <v>61</v>
      </c>
      <c r="AX787" s="43">
        <v>771460</v>
      </c>
      <c r="AY787" s="43">
        <v>0.53700000000000003</v>
      </c>
      <c r="AZ787" s="43">
        <v>65</v>
      </c>
      <c r="BA787" s="43">
        <v>501449</v>
      </c>
    </row>
    <row r="788" spans="42:53">
      <c r="AP788" s="42" t="s">
        <v>55</v>
      </c>
      <c r="AQ788" s="43">
        <v>20</v>
      </c>
      <c r="AR788" s="42" t="s">
        <v>6</v>
      </c>
      <c r="AS788" s="43">
        <v>13</v>
      </c>
      <c r="AT788" s="43">
        <v>19574887</v>
      </c>
      <c r="AU788" s="43">
        <v>8970999</v>
      </c>
      <c r="AV788" s="43">
        <v>10603888</v>
      </c>
      <c r="AW788" s="43">
        <v>57</v>
      </c>
      <c r="AX788" s="43">
        <v>1456124</v>
      </c>
      <c r="AY788" s="43">
        <v>0.90200000000000002</v>
      </c>
      <c r="AZ788" s="43">
        <v>68</v>
      </c>
      <c r="BA788" s="43">
        <v>990164</v>
      </c>
    </row>
    <row r="789" spans="42:53">
      <c r="AP789" s="42" t="s">
        <v>55</v>
      </c>
      <c r="AQ789" s="43">
        <v>20</v>
      </c>
      <c r="AR789" s="42" t="s">
        <v>6</v>
      </c>
      <c r="AS789" s="43">
        <v>13</v>
      </c>
      <c r="AT789" s="43">
        <v>19574887</v>
      </c>
      <c r="AU789" s="43">
        <v>8970999</v>
      </c>
      <c r="AV789" s="43">
        <v>10603888</v>
      </c>
      <c r="AW789" s="43">
        <v>58</v>
      </c>
      <c r="AX789" s="43">
        <v>1571468</v>
      </c>
      <c r="AY789" s="43">
        <v>1</v>
      </c>
      <c r="AZ789" s="43">
        <v>68</v>
      </c>
      <c r="BA789" s="43">
        <v>1068598</v>
      </c>
    </row>
    <row r="790" spans="42:53">
      <c r="AP790" s="42" t="s">
        <v>55</v>
      </c>
      <c r="AQ790" s="43">
        <v>20</v>
      </c>
      <c r="AR790" s="42" t="s">
        <v>6</v>
      </c>
      <c r="AS790" s="43">
        <v>13</v>
      </c>
      <c r="AT790" s="43">
        <v>19574887</v>
      </c>
      <c r="AU790" s="43">
        <v>8970999</v>
      </c>
      <c r="AV790" s="43">
        <v>10603888</v>
      </c>
      <c r="AW790" s="43">
        <v>59</v>
      </c>
      <c r="AX790" s="43">
        <v>1527338</v>
      </c>
      <c r="AY790" s="43">
        <v>1</v>
      </c>
      <c r="AZ790" s="43">
        <v>68</v>
      </c>
      <c r="BA790" s="43">
        <v>1038590</v>
      </c>
    </row>
    <row r="791" spans="42:53">
      <c r="AP791" s="42" t="s">
        <v>55</v>
      </c>
      <c r="AQ791" s="43">
        <v>20</v>
      </c>
      <c r="AR791" s="42" t="s">
        <v>6</v>
      </c>
      <c r="AS791" s="43">
        <v>13</v>
      </c>
      <c r="AT791" s="43">
        <v>19574887</v>
      </c>
      <c r="AU791" s="43">
        <v>8970999</v>
      </c>
      <c r="AV791" s="43">
        <v>10603888</v>
      </c>
      <c r="AW791" s="43">
        <v>60</v>
      </c>
      <c r="AX791" s="43">
        <v>1482743</v>
      </c>
      <c r="AY791" s="43">
        <v>1</v>
      </c>
      <c r="AZ791" s="43">
        <v>68</v>
      </c>
      <c r="BA791" s="43">
        <v>1008265</v>
      </c>
    </row>
    <row r="792" spans="42:53">
      <c r="AP792" s="42" t="s">
        <v>55</v>
      </c>
      <c r="AQ792" s="43">
        <v>20</v>
      </c>
      <c r="AR792" s="42" t="s">
        <v>6</v>
      </c>
      <c r="AS792" s="43">
        <v>13</v>
      </c>
      <c r="AT792" s="43">
        <v>19574887</v>
      </c>
      <c r="AU792" s="43">
        <v>8970999</v>
      </c>
      <c r="AV792" s="43">
        <v>10603888</v>
      </c>
      <c r="AW792" s="43">
        <v>61</v>
      </c>
      <c r="AX792" s="43">
        <v>1437696</v>
      </c>
      <c r="AY792" s="43">
        <v>1</v>
      </c>
      <c r="AZ792" s="43">
        <v>68</v>
      </c>
      <c r="BA792" s="43">
        <v>977633</v>
      </c>
    </row>
    <row r="793" spans="42:53">
      <c r="AP793" s="42" t="s">
        <v>55</v>
      </c>
      <c r="AQ793" s="43">
        <v>20</v>
      </c>
      <c r="AR793" s="42" t="s">
        <v>6</v>
      </c>
      <c r="AS793" s="43">
        <v>13</v>
      </c>
      <c r="AT793" s="43">
        <v>19574887</v>
      </c>
      <c r="AU793" s="43">
        <v>8970999</v>
      </c>
      <c r="AV793" s="43">
        <v>10603888</v>
      </c>
      <c r="AW793" s="43">
        <v>62</v>
      </c>
      <c r="AX793" s="43">
        <v>1392211</v>
      </c>
      <c r="AY793" s="43">
        <v>1</v>
      </c>
      <c r="AZ793" s="43">
        <v>68</v>
      </c>
      <c r="BA793" s="43">
        <v>946703</v>
      </c>
    </row>
    <row r="794" spans="42:53">
      <c r="AP794" s="42" t="s">
        <v>55</v>
      </c>
      <c r="AQ794" s="43">
        <v>20</v>
      </c>
      <c r="AR794" s="42" t="s">
        <v>6</v>
      </c>
      <c r="AS794" s="43">
        <v>13</v>
      </c>
      <c r="AT794" s="43">
        <v>19574887</v>
      </c>
      <c r="AU794" s="43">
        <v>8970999</v>
      </c>
      <c r="AV794" s="43">
        <v>10603888</v>
      </c>
      <c r="AW794" s="43">
        <v>63</v>
      </c>
      <c r="AX794" s="43">
        <v>1346302</v>
      </c>
      <c r="AY794" s="43">
        <v>1</v>
      </c>
      <c r="AZ794" s="43">
        <v>68</v>
      </c>
      <c r="BA794" s="43">
        <v>915485</v>
      </c>
    </row>
    <row r="795" spans="42:53">
      <c r="AP795" s="42" t="s">
        <v>55</v>
      </c>
      <c r="AQ795" s="43">
        <v>20</v>
      </c>
      <c r="AR795" s="42" t="s">
        <v>6</v>
      </c>
      <c r="AS795" s="43">
        <v>13</v>
      </c>
      <c r="AT795" s="43">
        <v>19574887</v>
      </c>
      <c r="AU795" s="43">
        <v>8970999</v>
      </c>
      <c r="AV795" s="43">
        <v>10603888</v>
      </c>
      <c r="AW795" s="43">
        <v>64</v>
      </c>
      <c r="AX795" s="43">
        <v>390008</v>
      </c>
      <c r="AY795" s="43">
        <v>0.3</v>
      </c>
      <c r="AZ795" s="43">
        <v>68</v>
      </c>
      <c r="BA795" s="43">
        <v>265205</v>
      </c>
    </row>
    <row r="796" spans="42:53">
      <c r="AP796" s="42" t="s">
        <v>55</v>
      </c>
      <c r="AQ796" s="43">
        <v>21</v>
      </c>
      <c r="AR796" s="42" t="s">
        <v>6</v>
      </c>
      <c r="AS796" s="43">
        <v>20</v>
      </c>
      <c r="AT796" s="43">
        <v>17313620</v>
      </c>
      <c r="AU796" s="43">
        <v>4987742</v>
      </c>
      <c r="AV796" s="43">
        <v>12325878</v>
      </c>
      <c r="AW796" s="43">
        <v>58</v>
      </c>
      <c r="AX796" s="43">
        <v>766324</v>
      </c>
      <c r="AY796" s="43">
        <v>0.48799999999999999</v>
      </c>
      <c r="AZ796" s="43">
        <v>70</v>
      </c>
      <c r="BA796" s="43">
        <v>536427</v>
      </c>
    </row>
    <row r="797" spans="42:53">
      <c r="AP797" s="42" t="s">
        <v>55</v>
      </c>
      <c r="AQ797" s="43">
        <v>21</v>
      </c>
      <c r="AR797" s="42" t="s">
        <v>6</v>
      </c>
      <c r="AS797" s="43">
        <v>20</v>
      </c>
      <c r="AT797" s="43">
        <v>17313620</v>
      </c>
      <c r="AU797" s="43">
        <v>4987742</v>
      </c>
      <c r="AV797" s="43">
        <v>12325878</v>
      </c>
      <c r="AW797" s="43">
        <v>59</v>
      </c>
      <c r="AX797" s="43">
        <v>1527338</v>
      </c>
      <c r="AY797" s="43">
        <v>1</v>
      </c>
      <c r="AZ797" s="43">
        <v>70</v>
      </c>
      <c r="BA797" s="43">
        <v>1069137</v>
      </c>
    </row>
    <row r="798" spans="42:53">
      <c r="AP798" s="42" t="s">
        <v>55</v>
      </c>
      <c r="AQ798" s="43">
        <v>21</v>
      </c>
      <c r="AR798" s="42" t="s">
        <v>6</v>
      </c>
      <c r="AS798" s="43">
        <v>20</v>
      </c>
      <c r="AT798" s="43">
        <v>17313620</v>
      </c>
      <c r="AU798" s="43">
        <v>4987742</v>
      </c>
      <c r="AV798" s="43">
        <v>12325878</v>
      </c>
      <c r="AW798" s="43">
        <v>60</v>
      </c>
      <c r="AX798" s="43">
        <v>1482743</v>
      </c>
      <c r="AY798" s="43">
        <v>1</v>
      </c>
      <c r="AZ798" s="43">
        <v>71</v>
      </c>
      <c r="BA798" s="43">
        <v>1052748</v>
      </c>
    </row>
    <row r="799" spans="42:53">
      <c r="AP799" s="42" t="s">
        <v>55</v>
      </c>
      <c r="AQ799" s="43">
        <v>21</v>
      </c>
      <c r="AR799" s="42" t="s">
        <v>6</v>
      </c>
      <c r="AS799" s="43">
        <v>20</v>
      </c>
      <c r="AT799" s="43">
        <v>17313620</v>
      </c>
      <c r="AU799" s="43">
        <v>4987742</v>
      </c>
      <c r="AV799" s="43">
        <v>12325878</v>
      </c>
      <c r="AW799" s="43">
        <v>61</v>
      </c>
      <c r="AX799" s="43">
        <v>1437696</v>
      </c>
      <c r="AY799" s="43">
        <v>1</v>
      </c>
      <c r="AZ799" s="43">
        <v>71</v>
      </c>
      <c r="BA799" s="43">
        <v>1020764</v>
      </c>
    </row>
    <row r="800" spans="42:53">
      <c r="AP800" s="42" t="s">
        <v>55</v>
      </c>
      <c r="AQ800" s="43">
        <v>21</v>
      </c>
      <c r="AR800" s="42" t="s">
        <v>6</v>
      </c>
      <c r="AS800" s="43">
        <v>20</v>
      </c>
      <c r="AT800" s="43">
        <v>17313620</v>
      </c>
      <c r="AU800" s="43">
        <v>4987742</v>
      </c>
      <c r="AV800" s="43">
        <v>12325878</v>
      </c>
      <c r="AW800" s="43">
        <v>62</v>
      </c>
      <c r="AX800" s="43">
        <v>1392211</v>
      </c>
      <c r="AY800" s="43">
        <v>1</v>
      </c>
      <c r="AZ800" s="43">
        <v>71</v>
      </c>
      <c r="BA800" s="43">
        <v>988470</v>
      </c>
    </row>
    <row r="801" spans="42:53">
      <c r="AP801" s="42" t="s">
        <v>55</v>
      </c>
      <c r="AQ801" s="43">
        <v>21</v>
      </c>
      <c r="AR801" s="42" t="s">
        <v>6</v>
      </c>
      <c r="AS801" s="43">
        <v>20</v>
      </c>
      <c r="AT801" s="43">
        <v>17313620</v>
      </c>
      <c r="AU801" s="43">
        <v>4987742</v>
      </c>
      <c r="AV801" s="43">
        <v>12325878</v>
      </c>
      <c r="AW801" s="43">
        <v>63</v>
      </c>
      <c r="AX801" s="43">
        <v>1346302</v>
      </c>
      <c r="AY801" s="43">
        <v>1</v>
      </c>
      <c r="AZ801" s="43">
        <v>71</v>
      </c>
      <c r="BA801" s="43">
        <v>955874</v>
      </c>
    </row>
    <row r="802" spans="42:53">
      <c r="AP802" s="42" t="s">
        <v>55</v>
      </c>
      <c r="AQ802" s="43">
        <v>21</v>
      </c>
      <c r="AR802" s="42" t="s">
        <v>6</v>
      </c>
      <c r="AS802" s="43">
        <v>20</v>
      </c>
      <c r="AT802" s="43">
        <v>17313620</v>
      </c>
      <c r="AU802" s="43">
        <v>4987742</v>
      </c>
      <c r="AV802" s="43">
        <v>12325878</v>
      </c>
      <c r="AW802" s="43">
        <v>64</v>
      </c>
      <c r="AX802" s="43">
        <v>1299983</v>
      </c>
      <c r="AY802" s="43">
        <v>1</v>
      </c>
      <c r="AZ802" s="43">
        <v>71</v>
      </c>
      <c r="BA802" s="43">
        <v>922988</v>
      </c>
    </row>
    <row r="803" spans="42:53">
      <c r="AP803" s="42" t="s">
        <v>55</v>
      </c>
      <c r="AQ803" s="43">
        <v>21</v>
      </c>
      <c r="AR803" s="42" t="s">
        <v>6</v>
      </c>
      <c r="AS803" s="43">
        <v>20</v>
      </c>
      <c r="AT803" s="43">
        <v>17313620</v>
      </c>
      <c r="AU803" s="43">
        <v>4987742</v>
      </c>
      <c r="AV803" s="43">
        <v>12325878</v>
      </c>
      <c r="AW803" s="43">
        <v>65</v>
      </c>
      <c r="AX803" s="43">
        <v>1253268</v>
      </c>
      <c r="AY803" s="43">
        <v>1</v>
      </c>
      <c r="AZ803" s="43">
        <v>72</v>
      </c>
      <c r="BA803" s="43">
        <v>902353</v>
      </c>
    </row>
    <row r="804" spans="42:53">
      <c r="AP804" s="42" t="s">
        <v>55</v>
      </c>
      <c r="AQ804" s="43">
        <v>21</v>
      </c>
      <c r="AR804" s="42" t="s">
        <v>6</v>
      </c>
      <c r="AS804" s="43">
        <v>20</v>
      </c>
      <c r="AT804" s="43">
        <v>17313620</v>
      </c>
      <c r="AU804" s="43">
        <v>4987742</v>
      </c>
      <c r="AV804" s="43">
        <v>12325878</v>
      </c>
      <c r="AW804" s="43">
        <v>66</v>
      </c>
      <c r="AX804" s="43">
        <v>1809257</v>
      </c>
      <c r="AY804" s="43">
        <v>1</v>
      </c>
      <c r="AZ804" s="43">
        <v>72</v>
      </c>
      <c r="BA804" s="43">
        <v>1302665</v>
      </c>
    </row>
    <row r="805" spans="42:53">
      <c r="AP805" s="42" t="s">
        <v>55</v>
      </c>
      <c r="AQ805" s="43">
        <v>21</v>
      </c>
      <c r="AR805" s="42" t="s">
        <v>6</v>
      </c>
      <c r="AS805" s="43">
        <v>20</v>
      </c>
      <c r="AT805" s="43">
        <v>17313620</v>
      </c>
      <c r="AU805" s="43">
        <v>4987742</v>
      </c>
      <c r="AV805" s="43">
        <v>12325878</v>
      </c>
      <c r="AW805" s="43">
        <v>67</v>
      </c>
      <c r="AX805" s="43">
        <v>10757</v>
      </c>
      <c r="AY805" s="43">
        <v>6.0000000000000001E-3</v>
      </c>
      <c r="AZ805" s="43">
        <v>72</v>
      </c>
      <c r="BA805" s="43">
        <v>7745</v>
      </c>
    </row>
    <row r="806" spans="42:53">
      <c r="AP806" s="42" t="s">
        <v>55</v>
      </c>
      <c r="AQ806" s="43">
        <v>22</v>
      </c>
      <c r="AR806" s="42" t="s">
        <v>6</v>
      </c>
      <c r="AS806" s="43">
        <v>27</v>
      </c>
      <c r="AT806" s="43">
        <v>15111911</v>
      </c>
      <c r="AU806" s="43">
        <v>824823</v>
      </c>
      <c r="AV806" s="43">
        <v>14287088</v>
      </c>
      <c r="AW806" s="43">
        <v>59</v>
      </c>
      <c r="AX806" s="43">
        <v>91953</v>
      </c>
      <c r="AY806" s="43">
        <v>0.06</v>
      </c>
      <c r="AZ806" s="43">
        <v>72</v>
      </c>
      <c r="BA806" s="43">
        <v>66206</v>
      </c>
    </row>
    <row r="807" spans="42:53">
      <c r="AP807" s="42" t="s">
        <v>55</v>
      </c>
      <c r="AQ807" s="43">
        <v>22</v>
      </c>
      <c r="AR807" s="42" t="s">
        <v>6</v>
      </c>
      <c r="AS807" s="43">
        <v>27</v>
      </c>
      <c r="AT807" s="43">
        <v>15111911</v>
      </c>
      <c r="AU807" s="43">
        <v>824823</v>
      </c>
      <c r="AV807" s="43">
        <v>14287088</v>
      </c>
      <c r="AW807" s="43">
        <v>60</v>
      </c>
      <c r="AX807" s="43">
        <v>1482743</v>
      </c>
      <c r="AY807" s="43">
        <v>1</v>
      </c>
      <c r="AZ807" s="43">
        <v>73</v>
      </c>
      <c r="BA807" s="43">
        <v>1082402</v>
      </c>
    </row>
    <row r="808" spans="42:53">
      <c r="AP808" s="42" t="s">
        <v>55</v>
      </c>
      <c r="AQ808" s="43">
        <v>22</v>
      </c>
      <c r="AR808" s="42" t="s">
        <v>6</v>
      </c>
      <c r="AS808" s="43">
        <v>27</v>
      </c>
      <c r="AT808" s="43">
        <v>15111911</v>
      </c>
      <c r="AU808" s="43">
        <v>824823</v>
      </c>
      <c r="AV808" s="43">
        <v>14287088</v>
      </c>
      <c r="AW808" s="43">
        <v>61</v>
      </c>
      <c r="AX808" s="43">
        <v>1437696</v>
      </c>
      <c r="AY808" s="43">
        <v>1</v>
      </c>
      <c r="AZ808" s="43">
        <v>73</v>
      </c>
      <c r="BA808" s="43">
        <v>1049518</v>
      </c>
    </row>
    <row r="809" spans="42:53">
      <c r="AP809" s="42" t="s">
        <v>55</v>
      </c>
      <c r="AQ809" s="43">
        <v>22</v>
      </c>
      <c r="AR809" s="42" t="s">
        <v>6</v>
      </c>
      <c r="AS809" s="43">
        <v>27</v>
      </c>
      <c r="AT809" s="43">
        <v>15111911</v>
      </c>
      <c r="AU809" s="43">
        <v>824823</v>
      </c>
      <c r="AV809" s="43">
        <v>14287088</v>
      </c>
      <c r="AW809" s="43">
        <v>62</v>
      </c>
      <c r="AX809" s="43">
        <v>1392211</v>
      </c>
      <c r="AY809" s="43">
        <v>1</v>
      </c>
      <c r="AZ809" s="43">
        <v>73</v>
      </c>
      <c r="BA809" s="43">
        <v>1016314</v>
      </c>
    </row>
    <row r="810" spans="42:53">
      <c r="AP810" s="42" t="s">
        <v>55</v>
      </c>
      <c r="AQ810" s="43">
        <v>22</v>
      </c>
      <c r="AR810" s="42" t="s">
        <v>6</v>
      </c>
      <c r="AS810" s="43">
        <v>27</v>
      </c>
      <c r="AT810" s="43">
        <v>15111911</v>
      </c>
      <c r="AU810" s="43">
        <v>824823</v>
      </c>
      <c r="AV810" s="43">
        <v>14287088</v>
      </c>
      <c r="AW810" s="43">
        <v>63</v>
      </c>
      <c r="AX810" s="43">
        <v>1346302</v>
      </c>
      <c r="AY810" s="43">
        <v>1</v>
      </c>
      <c r="AZ810" s="43">
        <v>73</v>
      </c>
      <c r="BA810" s="43">
        <v>982800</v>
      </c>
    </row>
    <row r="811" spans="42:53">
      <c r="AP811" s="42" t="s">
        <v>55</v>
      </c>
      <c r="AQ811" s="43">
        <v>22</v>
      </c>
      <c r="AR811" s="42" t="s">
        <v>6</v>
      </c>
      <c r="AS811" s="43">
        <v>27</v>
      </c>
      <c r="AT811" s="43">
        <v>15111911</v>
      </c>
      <c r="AU811" s="43">
        <v>824823</v>
      </c>
      <c r="AV811" s="43">
        <v>14287088</v>
      </c>
      <c r="AW811" s="43">
        <v>64</v>
      </c>
      <c r="AX811" s="43">
        <v>1299983</v>
      </c>
      <c r="AY811" s="43">
        <v>1</v>
      </c>
      <c r="AZ811" s="43">
        <v>74</v>
      </c>
      <c r="BA811" s="43">
        <v>961987</v>
      </c>
    </row>
    <row r="812" spans="42:53">
      <c r="AP812" s="42" t="s">
        <v>55</v>
      </c>
      <c r="AQ812" s="43">
        <v>22</v>
      </c>
      <c r="AR812" s="42" t="s">
        <v>6</v>
      </c>
      <c r="AS812" s="43">
        <v>27</v>
      </c>
      <c r="AT812" s="43">
        <v>15111911</v>
      </c>
      <c r="AU812" s="43">
        <v>824823</v>
      </c>
      <c r="AV812" s="43">
        <v>14287088</v>
      </c>
      <c r="AW812" s="43">
        <v>65</v>
      </c>
      <c r="AX812" s="43">
        <v>1253268</v>
      </c>
      <c r="AY812" s="43">
        <v>1</v>
      </c>
      <c r="AZ812" s="43">
        <v>74</v>
      </c>
      <c r="BA812" s="43">
        <v>927418</v>
      </c>
    </row>
    <row r="813" spans="42:53">
      <c r="AP813" s="42" t="s">
        <v>55</v>
      </c>
      <c r="AQ813" s="43">
        <v>22</v>
      </c>
      <c r="AR813" s="42" t="s">
        <v>6</v>
      </c>
      <c r="AS813" s="43">
        <v>27</v>
      </c>
      <c r="AT813" s="43">
        <v>15111911</v>
      </c>
      <c r="AU813" s="43">
        <v>824823</v>
      </c>
      <c r="AV813" s="43">
        <v>14287088</v>
      </c>
      <c r="AW813" s="43">
        <v>66</v>
      </c>
      <c r="AX813" s="43">
        <v>1809257</v>
      </c>
      <c r="AY813" s="43">
        <v>1</v>
      </c>
      <c r="AZ813" s="43">
        <v>74</v>
      </c>
      <c r="BA813" s="43">
        <v>1338850</v>
      </c>
    </row>
    <row r="814" spans="42:53">
      <c r="AP814" s="42" t="s">
        <v>55</v>
      </c>
      <c r="AQ814" s="43">
        <v>22</v>
      </c>
      <c r="AR814" s="42" t="s">
        <v>6</v>
      </c>
      <c r="AS814" s="43">
        <v>27</v>
      </c>
      <c r="AT814" s="43">
        <v>15111911</v>
      </c>
      <c r="AU814" s="43">
        <v>824823</v>
      </c>
      <c r="AV814" s="43">
        <v>14287088</v>
      </c>
      <c r="AW814" s="43">
        <v>67</v>
      </c>
      <c r="AX814" s="43">
        <v>1738061</v>
      </c>
      <c r="AY814" s="43">
        <v>1</v>
      </c>
      <c r="AZ814" s="43">
        <v>75</v>
      </c>
      <c r="BA814" s="43">
        <v>1303546</v>
      </c>
    </row>
    <row r="815" spans="42:53">
      <c r="AP815" s="42" t="s">
        <v>55</v>
      </c>
      <c r="AQ815" s="43">
        <v>22</v>
      </c>
      <c r="AR815" s="42" t="s">
        <v>6</v>
      </c>
      <c r="AS815" s="43">
        <v>27</v>
      </c>
      <c r="AT815" s="43">
        <v>15111911</v>
      </c>
      <c r="AU815" s="43">
        <v>824823</v>
      </c>
      <c r="AV815" s="43">
        <v>14287088</v>
      </c>
      <c r="AW815" s="43">
        <v>68</v>
      </c>
      <c r="AX815" s="43">
        <v>1666335</v>
      </c>
      <c r="AY815" s="43">
        <v>1</v>
      </c>
      <c r="AZ815" s="43">
        <v>76</v>
      </c>
      <c r="BA815" s="43">
        <v>1266415</v>
      </c>
    </row>
    <row r="816" spans="42:53">
      <c r="AP816" s="42" t="s">
        <v>55</v>
      </c>
      <c r="AQ816" s="43">
        <v>22</v>
      </c>
      <c r="AR816" s="42" t="s">
        <v>6</v>
      </c>
      <c r="AS816" s="43">
        <v>27</v>
      </c>
      <c r="AT816" s="43">
        <v>15111911</v>
      </c>
      <c r="AU816" s="43">
        <v>824823</v>
      </c>
      <c r="AV816" s="43">
        <v>14287088</v>
      </c>
      <c r="AW816" s="43">
        <v>69</v>
      </c>
      <c r="AX816" s="43">
        <v>769279</v>
      </c>
      <c r="AY816" s="43">
        <v>0.48299999999999998</v>
      </c>
      <c r="AZ816" s="43">
        <v>76</v>
      </c>
      <c r="BA816" s="43">
        <v>584652</v>
      </c>
    </row>
    <row r="817" spans="42:53">
      <c r="AP817" s="42" t="s">
        <v>55</v>
      </c>
      <c r="AQ817" s="43">
        <v>23</v>
      </c>
      <c r="AR817" s="42" t="s">
        <v>7</v>
      </c>
      <c r="AS817" s="43">
        <v>3</v>
      </c>
      <c r="AT817" s="43">
        <v>12990467</v>
      </c>
      <c r="AU817" s="43">
        <v>0</v>
      </c>
      <c r="AV817" s="43">
        <v>12990467</v>
      </c>
      <c r="AW817" s="43">
        <v>61</v>
      </c>
      <c r="AX817" s="43">
        <v>890947</v>
      </c>
      <c r="AY817" s="43">
        <v>0.62</v>
      </c>
      <c r="AZ817" s="43">
        <v>74</v>
      </c>
      <c r="BA817" s="43">
        <v>659301</v>
      </c>
    </row>
    <row r="818" spans="42:53">
      <c r="AP818" s="42" t="s">
        <v>55</v>
      </c>
      <c r="AQ818" s="43">
        <v>23</v>
      </c>
      <c r="AR818" s="42" t="s">
        <v>7</v>
      </c>
      <c r="AS818" s="43">
        <v>3</v>
      </c>
      <c r="AT818" s="43">
        <v>12990467</v>
      </c>
      <c r="AU818" s="43">
        <v>0</v>
      </c>
      <c r="AV818" s="43">
        <v>12990467</v>
      </c>
      <c r="AW818" s="43">
        <v>62</v>
      </c>
      <c r="AX818" s="43">
        <v>1392211</v>
      </c>
      <c r="AY818" s="43">
        <v>1</v>
      </c>
      <c r="AZ818" s="43">
        <v>75</v>
      </c>
      <c r="BA818" s="43">
        <v>1044158</v>
      </c>
    </row>
    <row r="819" spans="42:53">
      <c r="AP819" s="42" t="s">
        <v>55</v>
      </c>
      <c r="AQ819" s="43">
        <v>23</v>
      </c>
      <c r="AR819" s="42" t="s">
        <v>7</v>
      </c>
      <c r="AS819" s="43">
        <v>3</v>
      </c>
      <c r="AT819" s="43">
        <v>12990467</v>
      </c>
      <c r="AU819" s="43">
        <v>0</v>
      </c>
      <c r="AV819" s="43">
        <v>12990467</v>
      </c>
      <c r="AW819" s="43">
        <v>63</v>
      </c>
      <c r="AX819" s="43">
        <v>1346302</v>
      </c>
      <c r="AY819" s="43">
        <v>1</v>
      </c>
      <c r="AZ819" s="43">
        <v>75</v>
      </c>
      <c r="BA819" s="43">
        <v>1009726</v>
      </c>
    </row>
    <row r="820" spans="42:53">
      <c r="AP820" s="42" t="s">
        <v>55</v>
      </c>
      <c r="AQ820" s="43">
        <v>23</v>
      </c>
      <c r="AR820" s="42" t="s">
        <v>7</v>
      </c>
      <c r="AS820" s="43">
        <v>3</v>
      </c>
      <c r="AT820" s="43">
        <v>12990467</v>
      </c>
      <c r="AU820" s="43">
        <v>0</v>
      </c>
      <c r="AV820" s="43">
        <v>12990467</v>
      </c>
      <c r="AW820" s="43">
        <v>64</v>
      </c>
      <c r="AX820" s="43">
        <v>1299983</v>
      </c>
      <c r="AY820" s="43">
        <v>1</v>
      </c>
      <c r="AZ820" s="43">
        <v>76</v>
      </c>
      <c r="BA820" s="43">
        <v>987987</v>
      </c>
    </row>
    <row r="821" spans="42:53">
      <c r="AP821" s="42" t="s">
        <v>55</v>
      </c>
      <c r="AQ821" s="43">
        <v>23</v>
      </c>
      <c r="AR821" s="42" t="s">
        <v>7</v>
      </c>
      <c r="AS821" s="43">
        <v>3</v>
      </c>
      <c r="AT821" s="43">
        <v>12990467</v>
      </c>
      <c r="AU821" s="43">
        <v>0</v>
      </c>
      <c r="AV821" s="43">
        <v>12990467</v>
      </c>
      <c r="AW821" s="43">
        <v>65</v>
      </c>
      <c r="AX821" s="43">
        <v>1253268</v>
      </c>
      <c r="AY821" s="43">
        <v>1</v>
      </c>
      <c r="AZ821" s="43">
        <v>76</v>
      </c>
      <c r="BA821" s="43">
        <v>952484</v>
      </c>
    </row>
    <row r="822" spans="42:53">
      <c r="AP822" s="42" t="s">
        <v>55</v>
      </c>
      <c r="AQ822" s="43">
        <v>23</v>
      </c>
      <c r="AR822" s="42" t="s">
        <v>7</v>
      </c>
      <c r="AS822" s="43">
        <v>3</v>
      </c>
      <c r="AT822" s="43">
        <v>12990467</v>
      </c>
      <c r="AU822" s="43">
        <v>0</v>
      </c>
      <c r="AV822" s="43">
        <v>12990467</v>
      </c>
      <c r="AW822" s="43">
        <v>66</v>
      </c>
      <c r="AX822" s="43">
        <v>1809257</v>
      </c>
      <c r="AY822" s="43">
        <v>1</v>
      </c>
      <c r="AZ822" s="43">
        <v>77</v>
      </c>
      <c r="BA822" s="43">
        <v>1393128</v>
      </c>
    </row>
    <row r="823" spans="42:53">
      <c r="AP823" s="42" t="s">
        <v>55</v>
      </c>
      <c r="AQ823" s="43">
        <v>23</v>
      </c>
      <c r="AR823" s="42" t="s">
        <v>7</v>
      </c>
      <c r="AS823" s="43">
        <v>3</v>
      </c>
      <c r="AT823" s="43">
        <v>12990467</v>
      </c>
      <c r="AU823" s="43">
        <v>0</v>
      </c>
      <c r="AV823" s="43">
        <v>12990467</v>
      </c>
      <c r="AW823" s="43">
        <v>67</v>
      </c>
      <c r="AX823" s="43">
        <v>1738061</v>
      </c>
      <c r="AY823" s="43">
        <v>1</v>
      </c>
      <c r="AZ823" s="43">
        <v>77</v>
      </c>
      <c r="BA823" s="43">
        <v>1338307</v>
      </c>
    </row>
    <row r="824" spans="42:53">
      <c r="AP824" s="42" t="s">
        <v>55</v>
      </c>
      <c r="AQ824" s="43">
        <v>23</v>
      </c>
      <c r="AR824" s="42" t="s">
        <v>7</v>
      </c>
      <c r="AS824" s="43">
        <v>3</v>
      </c>
      <c r="AT824" s="43">
        <v>12990467</v>
      </c>
      <c r="AU824" s="43">
        <v>0</v>
      </c>
      <c r="AV824" s="43">
        <v>12990467</v>
      </c>
      <c r="AW824" s="43">
        <v>68</v>
      </c>
      <c r="AX824" s="43">
        <v>1666335</v>
      </c>
      <c r="AY824" s="43">
        <v>1</v>
      </c>
      <c r="AZ824" s="43">
        <v>78</v>
      </c>
      <c r="BA824" s="43">
        <v>1299741</v>
      </c>
    </row>
    <row r="825" spans="42:53">
      <c r="AP825" s="42" t="s">
        <v>55</v>
      </c>
      <c r="AQ825" s="43">
        <v>23</v>
      </c>
      <c r="AR825" s="42" t="s">
        <v>7</v>
      </c>
      <c r="AS825" s="43">
        <v>3</v>
      </c>
      <c r="AT825" s="43">
        <v>12990467</v>
      </c>
      <c r="AU825" s="43">
        <v>0</v>
      </c>
      <c r="AV825" s="43">
        <v>12990467</v>
      </c>
      <c r="AW825" s="43">
        <v>69</v>
      </c>
      <c r="AX825" s="43">
        <v>1594102</v>
      </c>
      <c r="AY825" s="43">
        <v>1</v>
      </c>
      <c r="AZ825" s="43">
        <v>79</v>
      </c>
      <c r="BA825" s="43">
        <v>1259341</v>
      </c>
    </row>
    <row r="826" spans="42:53">
      <c r="AP826" s="42" t="s">
        <v>55</v>
      </c>
      <c r="AQ826" s="43">
        <v>24</v>
      </c>
      <c r="AR826" s="42" t="s">
        <v>7</v>
      </c>
      <c r="AS826" s="43">
        <v>10</v>
      </c>
      <c r="AT826" s="43">
        <v>10969993</v>
      </c>
      <c r="AU826" s="43">
        <v>0</v>
      </c>
      <c r="AV826" s="43">
        <v>10969993</v>
      </c>
      <c r="AW826" s="43">
        <v>62</v>
      </c>
      <c r="AX826" s="43">
        <v>262684</v>
      </c>
      <c r="AY826" s="43">
        <v>0.189</v>
      </c>
      <c r="AZ826" s="43">
        <v>76</v>
      </c>
      <c r="BA826" s="43">
        <v>199640</v>
      </c>
    </row>
    <row r="827" spans="42:53">
      <c r="AP827" s="42" t="s">
        <v>55</v>
      </c>
      <c r="AQ827" s="43">
        <v>24</v>
      </c>
      <c r="AR827" s="42" t="s">
        <v>7</v>
      </c>
      <c r="AS827" s="43">
        <v>10</v>
      </c>
      <c r="AT827" s="43">
        <v>10969993</v>
      </c>
      <c r="AU827" s="43">
        <v>0</v>
      </c>
      <c r="AV827" s="43">
        <v>10969993</v>
      </c>
      <c r="AW827" s="43">
        <v>63</v>
      </c>
      <c r="AX827" s="43">
        <v>1346302</v>
      </c>
      <c r="AY827" s="43">
        <v>1</v>
      </c>
      <c r="AZ827" s="43">
        <v>76</v>
      </c>
      <c r="BA827" s="43">
        <v>1023190</v>
      </c>
    </row>
    <row r="828" spans="42:53">
      <c r="AP828" s="42" t="s">
        <v>55</v>
      </c>
      <c r="AQ828" s="43">
        <v>24</v>
      </c>
      <c r="AR828" s="42" t="s">
        <v>7</v>
      </c>
      <c r="AS828" s="43">
        <v>10</v>
      </c>
      <c r="AT828" s="43">
        <v>10969993</v>
      </c>
      <c r="AU828" s="43">
        <v>0</v>
      </c>
      <c r="AV828" s="43">
        <v>10969993</v>
      </c>
      <c r="AW828" s="43">
        <v>64</v>
      </c>
      <c r="AX828" s="43">
        <v>1299983</v>
      </c>
      <c r="AY828" s="43">
        <v>1</v>
      </c>
      <c r="AZ828" s="43">
        <v>77</v>
      </c>
      <c r="BA828" s="43">
        <v>1000987</v>
      </c>
    </row>
    <row r="829" spans="42:53">
      <c r="AP829" s="42" t="s">
        <v>55</v>
      </c>
      <c r="AQ829" s="43">
        <v>24</v>
      </c>
      <c r="AR829" s="42" t="s">
        <v>7</v>
      </c>
      <c r="AS829" s="43">
        <v>10</v>
      </c>
      <c r="AT829" s="43">
        <v>10969993</v>
      </c>
      <c r="AU829" s="43">
        <v>0</v>
      </c>
      <c r="AV829" s="43">
        <v>10969993</v>
      </c>
      <c r="AW829" s="43">
        <v>65</v>
      </c>
      <c r="AX829" s="43">
        <v>1253268</v>
      </c>
      <c r="AY829" s="43">
        <v>1</v>
      </c>
      <c r="AZ829" s="43">
        <v>77</v>
      </c>
      <c r="BA829" s="43">
        <v>965016</v>
      </c>
    </row>
    <row r="830" spans="42:53">
      <c r="AP830" s="42" t="s">
        <v>55</v>
      </c>
      <c r="AQ830" s="43">
        <v>24</v>
      </c>
      <c r="AR830" s="42" t="s">
        <v>7</v>
      </c>
      <c r="AS830" s="43">
        <v>10</v>
      </c>
      <c r="AT830" s="43">
        <v>10969993</v>
      </c>
      <c r="AU830" s="43">
        <v>0</v>
      </c>
      <c r="AV830" s="43">
        <v>10969993</v>
      </c>
      <c r="AW830" s="43">
        <v>66</v>
      </c>
      <c r="AX830" s="43">
        <v>1809257</v>
      </c>
      <c r="AY830" s="43">
        <v>1</v>
      </c>
      <c r="AZ830" s="43">
        <v>78</v>
      </c>
      <c r="BA830" s="43">
        <v>1411220</v>
      </c>
    </row>
    <row r="831" spans="42:53">
      <c r="AP831" s="42" t="s">
        <v>55</v>
      </c>
      <c r="AQ831" s="43">
        <v>24</v>
      </c>
      <c r="AR831" s="42" t="s">
        <v>7</v>
      </c>
      <c r="AS831" s="43">
        <v>10</v>
      </c>
      <c r="AT831" s="43">
        <v>10969993</v>
      </c>
      <c r="AU831" s="43">
        <v>0</v>
      </c>
      <c r="AV831" s="43">
        <v>10969993</v>
      </c>
      <c r="AW831" s="43">
        <v>67</v>
      </c>
      <c r="AX831" s="43">
        <v>1738061</v>
      </c>
      <c r="AY831" s="43">
        <v>1</v>
      </c>
      <c r="AZ831" s="43">
        <v>79</v>
      </c>
      <c r="BA831" s="43">
        <v>1373068</v>
      </c>
    </row>
    <row r="832" spans="42:53">
      <c r="AP832" s="42" t="s">
        <v>55</v>
      </c>
      <c r="AQ832" s="43">
        <v>24</v>
      </c>
      <c r="AR832" s="42" t="s">
        <v>7</v>
      </c>
      <c r="AS832" s="43">
        <v>10</v>
      </c>
      <c r="AT832" s="43">
        <v>10969993</v>
      </c>
      <c r="AU832" s="43">
        <v>0</v>
      </c>
      <c r="AV832" s="43">
        <v>10969993</v>
      </c>
      <c r="AW832" s="43">
        <v>68</v>
      </c>
      <c r="AX832" s="43">
        <v>1666335</v>
      </c>
      <c r="AY832" s="43">
        <v>1</v>
      </c>
      <c r="AZ832" s="43">
        <v>80</v>
      </c>
      <c r="BA832" s="43">
        <v>1333068</v>
      </c>
    </row>
    <row r="833" spans="42:53">
      <c r="AP833" s="42" t="s">
        <v>55</v>
      </c>
      <c r="AQ833" s="43">
        <v>24</v>
      </c>
      <c r="AR833" s="42" t="s">
        <v>7</v>
      </c>
      <c r="AS833" s="43">
        <v>10</v>
      </c>
      <c r="AT833" s="43">
        <v>10969993</v>
      </c>
      <c r="AU833" s="43">
        <v>0</v>
      </c>
      <c r="AV833" s="43">
        <v>10969993</v>
      </c>
      <c r="AW833" s="43">
        <v>69</v>
      </c>
      <c r="AX833" s="43">
        <v>1594102</v>
      </c>
      <c r="AY833" s="43">
        <v>1</v>
      </c>
      <c r="AZ833" s="43">
        <v>81</v>
      </c>
      <c r="BA833" s="43">
        <v>1291223</v>
      </c>
    </row>
    <row r="834" spans="42:53">
      <c r="AP834" s="42" t="s">
        <v>55</v>
      </c>
      <c r="AQ834" s="43">
        <v>25</v>
      </c>
      <c r="AR834" s="42" t="s">
        <v>7</v>
      </c>
      <c r="AS834" s="43">
        <v>17</v>
      </c>
      <c r="AT834" s="43">
        <v>9071196</v>
      </c>
      <c r="AU834" s="43">
        <v>0</v>
      </c>
      <c r="AV834" s="43">
        <v>9071196</v>
      </c>
      <c r="AW834" s="43">
        <v>64</v>
      </c>
      <c r="AX834" s="43">
        <v>1010172</v>
      </c>
      <c r="AY834" s="43">
        <v>0.77700000000000002</v>
      </c>
      <c r="AZ834" s="43">
        <v>77</v>
      </c>
      <c r="BA834" s="43">
        <v>777832</v>
      </c>
    </row>
    <row r="835" spans="42:53">
      <c r="AP835" s="42" t="s">
        <v>55</v>
      </c>
      <c r="AQ835" s="43">
        <v>25</v>
      </c>
      <c r="AR835" s="42" t="s">
        <v>7</v>
      </c>
      <c r="AS835" s="43">
        <v>17</v>
      </c>
      <c r="AT835" s="43">
        <v>9071196</v>
      </c>
      <c r="AU835" s="43">
        <v>0</v>
      </c>
      <c r="AV835" s="43">
        <v>9071196</v>
      </c>
      <c r="AW835" s="43">
        <v>65</v>
      </c>
      <c r="AX835" s="43">
        <v>1253268</v>
      </c>
      <c r="AY835" s="43">
        <v>1</v>
      </c>
      <c r="AZ835" s="43">
        <v>78</v>
      </c>
      <c r="BA835" s="43">
        <v>977549</v>
      </c>
    </row>
    <row r="836" spans="42:53">
      <c r="AP836" s="42" t="s">
        <v>55</v>
      </c>
      <c r="AQ836" s="43">
        <v>25</v>
      </c>
      <c r="AR836" s="42" t="s">
        <v>7</v>
      </c>
      <c r="AS836" s="43">
        <v>17</v>
      </c>
      <c r="AT836" s="43">
        <v>9071196</v>
      </c>
      <c r="AU836" s="43">
        <v>0</v>
      </c>
      <c r="AV836" s="43">
        <v>9071196</v>
      </c>
      <c r="AW836" s="43">
        <v>66</v>
      </c>
      <c r="AX836" s="43">
        <v>1809257</v>
      </c>
      <c r="AY836" s="43">
        <v>1</v>
      </c>
      <c r="AZ836" s="43">
        <v>79</v>
      </c>
      <c r="BA836" s="43">
        <v>1429313</v>
      </c>
    </row>
    <row r="837" spans="42:53">
      <c r="AP837" s="42" t="s">
        <v>55</v>
      </c>
      <c r="AQ837" s="43">
        <v>25</v>
      </c>
      <c r="AR837" s="42" t="s">
        <v>7</v>
      </c>
      <c r="AS837" s="43">
        <v>17</v>
      </c>
      <c r="AT837" s="43">
        <v>9071196</v>
      </c>
      <c r="AU837" s="43">
        <v>0</v>
      </c>
      <c r="AV837" s="43">
        <v>9071196</v>
      </c>
      <c r="AW837" s="43">
        <v>67</v>
      </c>
      <c r="AX837" s="43">
        <v>1738061</v>
      </c>
      <c r="AY837" s="43">
        <v>1</v>
      </c>
      <c r="AZ837" s="43">
        <v>80</v>
      </c>
      <c r="BA837" s="43">
        <v>1390449</v>
      </c>
    </row>
    <row r="838" spans="42:53">
      <c r="AP838" s="42" t="s">
        <v>55</v>
      </c>
      <c r="AQ838" s="43">
        <v>25</v>
      </c>
      <c r="AR838" s="42" t="s">
        <v>7</v>
      </c>
      <c r="AS838" s="43">
        <v>17</v>
      </c>
      <c r="AT838" s="43">
        <v>9071196</v>
      </c>
      <c r="AU838" s="43">
        <v>0</v>
      </c>
      <c r="AV838" s="43">
        <v>9071196</v>
      </c>
      <c r="AW838" s="43">
        <v>68</v>
      </c>
      <c r="AX838" s="43">
        <v>1666335</v>
      </c>
      <c r="AY838" s="43">
        <v>1</v>
      </c>
      <c r="AZ838" s="43">
        <v>81</v>
      </c>
      <c r="BA838" s="43">
        <v>1349731</v>
      </c>
    </row>
    <row r="839" spans="42:53">
      <c r="AP839" s="42" t="s">
        <v>55</v>
      </c>
      <c r="AQ839" s="43">
        <v>25</v>
      </c>
      <c r="AR839" s="42" t="s">
        <v>7</v>
      </c>
      <c r="AS839" s="43">
        <v>17</v>
      </c>
      <c r="AT839" s="43">
        <v>9071196</v>
      </c>
      <c r="AU839" s="43">
        <v>0</v>
      </c>
      <c r="AV839" s="43">
        <v>9071196</v>
      </c>
      <c r="AW839" s="43">
        <v>69</v>
      </c>
      <c r="AX839" s="43">
        <v>1594102</v>
      </c>
      <c r="AY839" s="43">
        <v>1</v>
      </c>
      <c r="AZ839" s="43">
        <v>82</v>
      </c>
      <c r="BA839" s="43">
        <v>1307164</v>
      </c>
    </row>
    <row r="840" spans="42:53">
      <c r="AP840" s="42" t="s">
        <v>55</v>
      </c>
      <c r="AQ840" s="43">
        <v>26</v>
      </c>
      <c r="AR840" s="42" t="s">
        <v>7</v>
      </c>
      <c r="AS840" s="43">
        <v>24</v>
      </c>
      <c r="AT840" s="43">
        <v>7314783</v>
      </c>
      <c r="AU840" s="43">
        <v>0</v>
      </c>
      <c r="AV840" s="43">
        <v>7314783</v>
      </c>
      <c r="AW840" s="43">
        <v>65</v>
      </c>
      <c r="AX840" s="43">
        <v>507027</v>
      </c>
      <c r="AY840" s="43">
        <v>0.40500000000000003</v>
      </c>
      <c r="AZ840" s="43">
        <v>78</v>
      </c>
      <c r="BA840" s="43">
        <v>395481</v>
      </c>
    </row>
    <row r="841" spans="42:53">
      <c r="AP841" s="42" t="s">
        <v>55</v>
      </c>
      <c r="AQ841" s="43">
        <v>26</v>
      </c>
      <c r="AR841" s="42" t="s">
        <v>7</v>
      </c>
      <c r="AS841" s="43">
        <v>24</v>
      </c>
      <c r="AT841" s="43">
        <v>7314783</v>
      </c>
      <c r="AU841" s="43">
        <v>0</v>
      </c>
      <c r="AV841" s="43">
        <v>7314783</v>
      </c>
      <c r="AW841" s="43">
        <v>66</v>
      </c>
      <c r="AX841" s="43">
        <v>1809257</v>
      </c>
      <c r="AY841" s="43">
        <v>1</v>
      </c>
      <c r="AZ841" s="43">
        <v>79</v>
      </c>
      <c r="BA841" s="43">
        <v>1429313</v>
      </c>
    </row>
    <row r="842" spans="42:53">
      <c r="AP842" s="42" t="s">
        <v>55</v>
      </c>
      <c r="AQ842" s="43">
        <v>26</v>
      </c>
      <c r="AR842" s="42" t="s">
        <v>7</v>
      </c>
      <c r="AS842" s="43">
        <v>24</v>
      </c>
      <c r="AT842" s="43">
        <v>7314783</v>
      </c>
      <c r="AU842" s="43">
        <v>0</v>
      </c>
      <c r="AV842" s="43">
        <v>7314783</v>
      </c>
      <c r="AW842" s="43">
        <v>67</v>
      </c>
      <c r="AX842" s="43">
        <v>1738061</v>
      </c>
      <c r="AY842" s="43">
        <v>1</v>
      </c>
      <c r="AZ842" s="43">
        <v>80</v>
      </c>
      <c r="BA842" s="43">
        <v>1390449</v>
      </c>
    </row>
    <row r="843" spans="42:53">
      <c r="AP843" s="42" t="s">
        <v>55</v>
      </c>
      <c r="AQ843" s="43">
        <v>26</v>
      </c>
      <c r="AR843" s="42" t="s">
        <v>7</v>
      </c>
      <c r="AS843" s="43">
        <v>24</v>
      </c>
      <c r="AT843" s="43">
        <v>7314783</v>
      </c>
      <c r="AU843" s="43">
        <v>0</v>
      </c>
      <c r="AV843" s="43">
        <v>7314783</v>
      </c>
      <c r="AW843" s="43">
        <v>68</v>
      </c>
      <c r="AX843" s="43">
        <v>1666335</v>
      </c>
      <c r="AY843" s="43">
        <v>1</v>
      </c>
      <c r="AZ843" s="43">
        <v>81</v>
      </c>
      <c r="BA843" s="43">
        <v>1349731</v>
      </c>
    </row>
    <row r="844" spans="42:53">
      <c r="AP844" s="42" t="s">
        <v>55</v>
      </c>
      <c r="AQ844" s="43">
        <v>26</v>
      </c>
      <c r="AR844" s="42" t="s">
        <v>7</v>
      </c>
      <c r="AS844" s="43">
        <v>24</v>
      </c>
      <c r="AT844" s="43">
        <v>7314783</v>
      </c>
      <c r="AU844" s="43">
        <v>0</v>
      </c>
      <c r="AV844" s="43">
        <v>7314783</v>
      </c>
      <c r="AW844" s="43">
        <v>69</v>
      </c>
      <c r="AX844" s="43">
        <v>1594102</v>
      </c>
      <c r="AY844" s="43">
        <v>1</v>
      </c>
      <c r="AZ844" s="43">
        <v>82</v>
      </c>
      <c r="BA844" s="43">
        <v>1307164</v>
      </c>
    </row>
    <row r="845" spans="42:53">
      <c r="AP845" s="42" t="s">
        <v>55</v>
      </c>
      <c r="AQ845" s="43">
        <v>27</v>
      </c>
      <c r="AR845" s="42" t="s">
        <v>8</v>
      </c>
      <c r="AS845" s="43">
        <v>1</v>
      </c>
      <c r="AT845" s="43">
        <v>5721460</v>
      </c>
      <c r="AU845" s="43">
        <v>0</v>
      </c>
      <c r="AV845" s="43">
        <v>5721460</v>
      </c>
      <c r="AW845" s="43">
        <v>66</v>
      </c>
      <c r="AX845" s="43">
        <v>722961</v>
      </c>
      <c r="AY845" s="43">
        <v>0.4</v>
      </c>
      <c r="AZ845" s="43">
        <v>78</v>
      </c>
      <c r="BA845" s="43">
        <v>563910</v>
      </c>
    </row>
    <row r="846" spans="42:53">
      <c r="AP846" s="42" t="s">
        <v>55</v>
      </c>
      <c r="AQ846" s="43">
        <v>27</v>
      </c>
      <c r="AR846" s="42" t="s">
        <v>8</v>
      </c>
      <c r="AS846" s="43">
        <v>1</v>
      </c>
      <c r="AT846" s="43">
        <v>5721460</v>
      </c>
      <c r="AU846" s="43">
        <v>0</v>
      </c>
      <c r="AV846" s="43">
        <v>5721460</v>
      </c>
      <c r="AW846" s="43">
        <v>67</v>
      </c>
      <c r="AX846" s="43">
        <v>1738061</v>
      </c>
      <c r="AY846" s="43">
        <v>1</v>
      </c>
      <c r="AZ846" s="43">
        <v>79</v>
      </c>
      <c r="BA846" s="43">
        <v>1373068</v>
      </c>
    </row>
    <row r="847" spans="42:53">
      <c r="AP847" s="42" t="s">
        <v>55</v>
      </c>
      <c r="AQ847" s="43">
        <v>27</v>
      </c>
      <c r="AR847" s="42" t="s">
        <v>8</v>
      </c>
      <c r="AS847" s="43">
        <v>1</v>
      </c>
      <c r="AT847" s="43">
        <v>5721460</v>
      </c>
      <c r="AU847" s="43">
        <v>0</v>
      </c>
      <c r="AV847" s="43">
        <v>5721460</v>
      </c>
      <c r="AW847" s="43">
        <v>68</v>
      </c>
      <c r="AX847" s="43">
        <v>1666335</v>
      </c>
      <c r="AY847" s="43">
        <v>1</v>
      </c>
      <c r="AZ847" s="43">
        <v>80</v>
      </c>
      <c r="BA847" s="43">
        <v>1333068</v>
      </c>
    </row>
    <row r="848" spans="42:53">
      <c r="AP848" s="42" t="s">
        <v>55</v>
      </c>
      <c r="AQ848" s="43">
        <v>27</v>
      </c>
      <c r="AR848" s="42" t="s">
        <v>8</v>
      </c>
      <c r="AS848" s="43">
        <v>1</v>
      </c>
      <c r="AT848" s="43">
        <v>5721460</v>
      </c>
      <c r="AU848" s="43">
        <v>0</v>
      </c>
      <c r="AV848" s="43">
        <v>5721460</v>
      </c>
      <c r="AW848" s="43">
        <v>69</v>
      </c>
      <c r="AX848" s="43">
        <v>1594102</v>
      </c>
      <c r="AY848" s="43">
        <v>1</v>
      </c>
      <c r="AZ848" s="43">
        <v>81</v>
      </c>
      <c r="BA848" s="43">
        <v>1291223</v>
      </c>
    </row>
    <row r="849" spans="42:53">
      <c r="AP849" s="42" t="s">
        <v>55</v>
      </c>
      <c r="AQ849" s="43">
        <v>28</v>
      </c>
      <c r="AR849" s="42" t="s">
        <v>8</v>
      </c>
      <c r="AS849" s="43">
        <v>8</v>
      </c>
      <c r="AT849" s="43">
        <v>4311933</v>
      </c>
      <c r="AU849" s="43">
        <v>0</v>
      </c>
      <c r="AV849" s="43">
        <v>4311933</v>
      </c>
      <c r="AW849" s="43">
        <v>67</v>
      </c>
      <c r="AX849" s="43">
        <v>1051495</v>
      </c>
      <c r="AY849" s="43">
        <v>0.60499999999999998</v>
      </c>
      <c r="AZ849" s="43">
        <v>77</v>
      </c>
      <c r="BA849" s="43">
        <v>809651</v>
      </c>
    </row>
    <row r="850" spans="42:53">
      <c r="AP850" s="42" t="s">
        <v>55</v>
      </c>
      <c r="AQ850" s="43">
        <v>28</v>
      </c>
      <c r="AR850" s="42" t="s">
        <v>8</v>
      </c>
      <c r="AS850" s="43">
        <v>8</v>
      </c>
      <c r="AT850" s="43">
        <v>4311933</v>
      </c>
      <c r="AU850" s="43">
        <v>0</v>
      </c>
      <c r="AV850" s="43">
        <v>4311933</v>
      </c>
      <c r="AW850" s="43">
        <v>68</v>
      </c>
      <c r="AX850" s="43">
        <v>1666335</v>
      </c>
      <c r="AY850" s="43">
        <v>1</v>
      </c>
      <c r="AZ850" s="43">
        <v>78</v>
      </c>
      <c r="BA850" s="43">
        <v>1299741</v>
      </c>
    </row>
    <row r="851" spans="42:53">
      <c r="AP851" s="42" t="s">
        <v>55</v>
      </c>
      <c r="AQ851" s="43">
        <v>28</v>
      </c>
      <c r="AR851" s="42" t="s">
        <v>8</v>
      </c>
      <c r="AS851" s="43">
        <v>8</v>
      </c>
      <c r="AT851" s="43">
        <v>4311933</v>
      </c>
      <c r="AU851" s="43">
        <v>0</v>
      </c>
      <c r="AV851" s="43">
        <v>4311933</v>
      </c>
      <c r="AW851" s="43">
        <v>69</v>
      </c>
      <c r="AX851" s="43">
        <v>1594102</v>
      </c>
      <c r="AY851" s="43">
        <v>1</v>
      </c>
      <c r="AZ851" s="43">
        <v>79</v>
      </c>
      <c r="BA851" s="43">
        <v>1259341</v>
      </c>
    </row>
    <row r="852" spans="42:53">
      <c r="AP852" s="42" t="s">
        <v>55</v>
      </c>
      <c r="AQ852" s="43">
        <v>29</v>
      </c>
      <c r="AR852" s="42" t="s">
        <v>8</v>
      </c>
      <c r="AS852" s="43">
        <v>15</v>
      </c>
      <c r="AT852" s="43">
        <v>3106909</v>
      </c>
      <c r="AU852" s="43">
        <v>0</v>
      </c>
      <c r="AV852" s="43">
        <v>3106909</v>
      </c>
      <c r="AW852" s="43">
        <v>68</v>
      </c>
      <c r="AX852" s="43">
        <v>1512807</v>
      </c>
      <c r="AY852" s="43">
        <v>0.90800000000000003</v>
      </c>
      <c r="AZ852" s="43">
        <v>76</v>
      </c>
      <c r="BA852" s="43">
        <v>1149733</v>
      </c>
    </row>
    <row r="853" spans="42:53">
      <c r="AP853" s="42" t="s">
        <v>55</v>
      </c>
      <c r="AQ853" s="43">
        <v>29</v>
      </c>
      <c r="AR853" s="42" t="s">
        <v>8</v>
      </c>
      <c r="AS853" s="43">
        <v>15</v>
      </c>
      <c r="AT853" s="43">
        <v>3106909</v>
      </c>
      <c r="AU853" s="43">
        <v>0</v>
      </c>
      <c r="AV853" s="43">
        <v>3106909</v>
      </c>
      <c r="AW853" s="43">
        <v>69</v>
      </c>
      <c r="AX853" s="43">
        <v>1594102</v>
      </c>
      <c r="AY853" s="43">
        <v>1</v>
      </c>
      <c r="AZ853" s="43">
        <v>76</v>
      </c>
      <c r="BA853" s="43">
        <v>1211518</v>
      </c>
    </row>
    <row r="854" spans="42:53">
      <c r="AP854" s="42" t="s">
        <v>55</v>
      </c>
      <c r="AQ854" s="43">
        <v>30</v>
      </c>
      <c r="AR854" s="42" t="s">
        <v>8</v>
      </c>
      <c r="AS854" s="43">
        <v>23</v>
      </c>
      <c r="AT854" s="43">
        <v>2127095</v>
      </c>
      <c r="AU854" s="43">
        <v>0</v>
      </c>
      <c r="AV854" s="43">
        <v>2127095</v>
      </c>
      <c r="AW854" s="43">
        <v>68</v>
      </c>
      <c r="AX854" s="43">
        <v>532993</v>
      </c>
      <c r="AY854" s="43">
        <v>0.32</v>
      </c>
      <c r="AZ854" s="43">
        <v>73</v>
      </c>
      <c r="BA854" s="43">
        <v>389085</v>
      </c>
    </row>
    <row r="855" spans="42:53">
      <c r="AP855" s="42" t="s">
        <v>55</v>
      </c>
      <c r="AQ855" s="43">
        <v>30</v>
      </c>
      <c r="AR855" s="42" t="s">
        <v>8</v>
      </c>
      <c r="AS855" s="43">
        <v>23</v>
      </c>
      <c r="AT855" s="43">
        <v>2127095</v>
      </c>
      <c r="AU855" s="43">
        <v>0</v>
      </c>
      <c r="AV855" s="43">
        <v>2127095</v>
      </c>
      <c r="AW855" s="43">
        <v>69</v>
      </c>
      <c r="AX855" s="43">
        <v>1594102</v>
      </c>
      <c r="AY855" s="43">
        <v>1</v>
      </c>
      <c r="AZ855" s="43">
        <v>73</v>
      </c>
      <c r="BA855" s="43">
        <v>1163694</v>
      </c>
    </row>
    <row r="856" spans="42:53">
      <c r="AP856" s="42" t="s">
        <v>55</v>
      </c>
      <c r="AQ856" s="43">
        <v>31</v>
      </c>
      <c r="AR856" s="42" t="s">
        <v>8</v>
      </c>
      <c r="AS856" s="43">
        <v>29</v>
      </c>
      <c r="AT856" s="43">
        <v>1393196</v>
      </c>
      <c r="AU856" s="43">
        <v>0</v>
      </c>
      <c r="AV856" s="43">
        <v>1393196</v>
      </c>
      <c r="AW856" s="43">
        <v>69</v>
      </c>
      <c r="AX856" s="43">
        <v>1393196</v>
      </c>
      <c r="AY856" s="43">
        <v>0.874</v>
      </c>
      <c r="AZ856" s="43">
        <v>70</v>
      </c>
      <c r="BA856" s="43">
        <v>975237</v>
      </c>
    </row>
    <row r="857" spans="42:53">
      <c r="AP857" s="42" t="s">
        <v>55</v>
      </c>
      <c r="AQ857" s="43">
        <v>32</v>
      </c>
      <c r="AR857" s="42" t="s">
        <v>9</v>
      </c>
      <c r="AS857" s="43">
        <v>5</v>
      </c>
      <c r="AT857" s="43">
        <v>925919</v>
      </c>
      <c r="AU857" s="43">
        <v>0</v>
      </c>
      <c r="AV857" s="43">
        <v>925919</v>
      </c>
      <c r="AW857" s="43">
        <v>69</v>
      </c>
      <c r="AX857" s="43">
        <v>925919</v>
      </c>
      <c r="AY857" s="43">
        <v>0.58099999999999996</v>
      </c>
      <c r="AZ857" s="43">
        <v>66</v>
      </c>
      <c r="BA857" s="43">
        <v>611107</v>
      </c>
    </row>
    <row r="858" spans="42:53">
      <c r="AP858" s="42" t="s">
        <v>55</v>
      </c>
      <c r="AQ858" s="43">
        <v>33</v>
      </c>
      <c r="AR858" s="42" t="s">
        <v>9</v>
      </c>
      <c r="AS858" s="43">
        <v>12</v>
      </c>
      <c r="AT858" s="43">
        <v>745970</v>
      </c>
      <c r="AU858" s="43">
        <v>0</v>
      </c>
      <c r="AV858" s="43">
        <v>745970</v>
      </c>
      <c r="AW858" s="43">
        <v>69</v>
      </c>
      <c r="AX858" s="43">
        <v>745970</v>
      </c>
      <c r="AY858" s="43">
        <v>0.46800000000000003</v>
      </c>
      <c r="AZ858" s="43">
        <v>61</v>
      </c>
      <c r="BA858" s="43">
        <v>455042</v>
      </c>
    </row>
    <row r="859" spans="42:53">
      <c r="AP859" s="42" t="s">
        <v>55</v>
      </c>
      <c r="AQ859" s="43">
        <v>34</v>
      </c>
      <c r="AR859" s="42" t="s">
        <v>9</v>
      </c>
      <c r="AS859" s="43">
        <v>19</v>
      </c>
      <c r="AT859" s="43">
        <v>874057</v>
      </c>
      <c r="AU859" s="43">
        <v>0</v>
      </c>
      <c r="AV859" s="43">
        <v>874057</v>
      </c>
      <c r="AW859" s="43">
        <v>69</v>
      </c>
      <c r="AX859" s="43">
        <v>874057</v>
      </c>
      <c r="AY859" s="43">
        <v>0.54800000000000004</v>
      </c>
      <c r="AZ859" s="43">
        <v>56</v>
      </c>
      <c r="BA859" s="43">
        <v>489472</v>
      </c>
    </row>
    <row r="860" spans="42:53">
      <c r="AP860" s="42" t="s">
        <v>55</v>
      </c>
      <c r="AQ860" s="43">
        <v>35</v>
      </c>
      <c r="AR860" s="42" t="s">
        <v>9</v>
      </c>
      <c r="AS860" s="43">
        <v>26</v>
      </c>
      <c r="AT860" s="43">
        <v>1330885</v>
      </c>
      <c r="AU860" s="43">
        <v>0</v>
      </c>
      <c r="AV860" s="43">
        <v>1330885</v>
      </c>
      <c r="AW860" s="43">
        <v>69</v>
      </c>
      <c r="AX860" s="43">
        <v>1330885</v>
      </c>
      <c r="AY860" s="43">
        <v>0.83499999999999996</v>
      </c>
      <c r="AZ860" s="43">
        <v>51</v>
      </c>
      <c r="BA860" s="43">
        <v>678751</v>
      </c>
    </row>
    <row r="861" spans="42:53">
      <c r="AP861" s="42" t="s">
        <v>55</v>
      </c>
      <c r="AQ861" s="43">
        <v>36</v>
      </c>
      <c r="AR861" s="42" t="s">
        <v>10</v>
      </c>
      <c r="AS861" s="43">
        <v>2</v>
      </c>
      <c r="AT861" s="43">
        <v>2137160</v>
      </c>
      <c r="AU861" s="43">
        <v>712868</v>
      </c>
      <c r="AV861" s="43">
        <v>1424292</v>
      </c>
      <c r="AW861" s="43">
        <v>68</v>
      </c>
      <c r="AX861" s="43">
        <v>543058</v>
      </c>
      <c r="AY861" s="43">
        <v>0.32600000000000001</v>
      </c>
      <c r="AZ861" s="43">
        <v>47</v>
      </c>
      <c r="BA861" s="43">
        <v>255237</v>
      </c>
    </row>
    <row r="862" spans="42:53">
      <c r="AP862" s="42" t="s">
        <v>55</v>
      </c>
      <c r="AQ862" s="43">
        <v>36</v>
      </c>
      <c r="AR862" s="42" t="s">
        <v>10</v>
      </c>
      <c r="AS862" s="43">
        <v>2</v>
      </c>
      <c r="AT862" s="43">
        <v>2137160</v>
      </c>
      <c r="AU862" s="43">
        <v>712868</v>
      </c>
      <c r="AV862" s="43">
        <v>1424292</v>
      </c>
      <c r="AW862" s="43">
        <v>69</v>
      </c>
      <c r="AX862" s="43">
        <v>881234</v>
      </c>
      <c r="AY862" s="43">
        <v>0.55300000000000005</v>
      </c>
      <c r="AZ862" s="43">
        <v>46</v>
      </c>
      <c r="BA862" s="43">
        <v>405368</v>
      </c>
    </row>
    <row r="863" spans="42:53">
      <c r="AP863" s="42" t="s">
        <v>55</v>
      </c>
      <c r="AQ863" s="43">
        <v>37</v>
      </c>
      <c r="AR863" s="42" t="s">
        <v>10</v>
      </c>
      <c r="AS863" s="43">
        <v>9</v>
      </c>
      <c r="AT863" s="43">
        <v>3313590</v>
      </c>
      <c r="AU863" s="43">
        <v>2355675</v>
      </c>
      <c r="AV863" s="43">
        <v>957915</v>
      </c>
      <c r="AW863" s="43">
        <v>67</v>
      </c>
      <c r="AX863" s="43">
        <v>53152</v>
      </c>
      <c r="AY863" s="43">
        <v>3.1E-2</v>
      </c>
      <c r="AZ863" s="43">
        <v>43</v>
      </c>
      <c r="BA863" s="43">
        <v>22855</v>
      </c>
    </row>
    <row r="864" spans="42:53">
      <c r="AP864" s="42" t="s">
        <v>55</v>
      </c>
      <c r="AQ864" s="43">
        <v>37</v>
      </c>
      <c r="AR864" s="42" t="s">
        <v>10</v>
      </c>
      <c r="AS864" s="43">
        <v>9</v>
      </c>
      <c r="AT864" s="43">
        <v>3313590</v>
      </c>
      <c r="AU864" s="43">
        <v>2355675</v>
      </c>
      <c r="AV864" s="43">
        <v>957915</v>
      </c>
      <c r="AW864" s="43">
        <v>68</v>
      </c>
      <c r="AX864" s="43">
        <v>904763</v>
      </c>
      <c r="AY864" s="43">
        <v>0.54300000000000004</v>
      </c>
      <c r="AZ864" s="43">
        <v>42</v>
      </c>
      <c r="BA864" s="43">
        <v>380000</v>
      </c>
    </row>
    <row r="865" spans="42:53">
      <c r="AP865" s="42" t="s">
        <v>55</v>
      </c>
      <c r="AQ865" s="43">
        <v>38</v>
      </c>
      <c r="AR865" s="42" t="s">
        <v>10</v>
      </c>
      <c r="AS865" s="43">
        <v>16</v>
      </c>
      <c r="AT865" s="43">
        <v>4880880</v>
      </c>
      <c r="AU865" s="43">
        <v>4392747</v>
      </c>
      <c r="AV865" s="43">
        <v>488133</v>
      </c>
      <c r="AW865" s="43">
        <v>67</v>
      </c>
      <c r="AX865" s="43">
        <v>488133</v>
      </c>
      <c r="AY865" s="43">
        <v>0.28100000000000003</v>
      </c>
      <c r="AZ865" s="43">
        <v>38</v>
      </c>
      <c r="BA865" s="43">
        <v>185491</v>
      </c>
    </row>
    <row r="866" spans="42:53">
      <c r="AP866" s="42" t="s">
        <v>55</v>
      </c>
      <c r="AQ866" s="43">
        <v>39</v>
      </c>
      <c r="AR866" s="42" t="s">
        <v>10</v>
      </c>
      <c r="AS866" s="43">
        <v>23</v>
      </c>
      <c r="AT866" s="43">
        <v>6859738</v>
      </c>
      <c r="AU866" s="43">
        <v>6759738</v>
      </c>
      <c r="AV866" s="43">
        <v>100000</v>
      </c>
      <c r="AW866" s="43">
        <v>65</v>
      </c>
      <c r="AX866" s="43">
        <v>51982</v>
      </c>
      <c r="AY866" s="43">
        <v>4.1000000000000002E-2</v>
      </c>
      <c r="AZ866" s="43">
        <v>35</v>
      </c>
      <c r="BA866" s="43">
        <v>18194</v>
      </c>
    </row>
    <row r="867" spans="42:53">
      <c r="AP867" s="42" t="s">
        <v>55</v>
      </c>
      <c r="AQ867" s="43">
        <v>39</v>
      </c>
      <c r="AR867" s="42" t="s">
        <v>10</v>
      </c>
      <c r="AS867" s="43">
        <v>23</v>
      </c>
      <c r="AT867" s="43">
        <v>6859738</v>
      </c>
      <c r="AU867" s="43">
        <v>6759738</v>
      </c>
      <c r="AV867" s="43">
        <v>100000</v>
      </c>
      <c r="AW867" s="43">
        <v>66</v>
      </c>
      <c r="AX867" s="43">
        <v>48018</v>
      </c>
      <c r="AY867" s="43">
        <v>2.7E-2</v>
      </c>
      <c r="AZ867" s="43">
        <v>34</v>
      </c>
      <c r="BA867" s="43">
        <v>16326</v>
      </c>
    </row>
    <row r="868" spans="42:53">
      <c r="AP868" s="42" t="s">
        <v>56</v>
      </c>
      <c r="AQ868" s="43">
        <v>10</v>
      </c>
      <c r="AR868" s="42" t="s">
        <v>4</v>
      </c>
      <c r="AS868" s="43">
        <v>4</v>
      </c>
      <c r="AT868" s="43">
        <v>40907825</v>
      </c>
      <c r="AU868" s="43">
        <v>36584158</v>
      </c>
      <c r="AV868" s="43">
        <v>4323667</v>
      </c>
      <c r="AW868" s="43">
        <v>45</v>
      </c>
      <c r="AX868" s="43">
        <v>676553</v>
      </c>
      <c r="AY868" s="43">
        <v>0.32300000000000001</v>
      </c>
      <c r="AZ868" s="43">
        <v>60</v>
      </c>
      <c r="BA868" s="43">
        <v>405932</v>
      </c>
    </row>
    <row r="869" spans="42:53">
      <c r="AP869" s="42" t="s">
        <v>56</v>
      </c>
      <c r="AQ869" s="43">
        <v>10</v>
      </c>
      <c r="AR869" s="42" t="s">
        <v>4</v>
      </c>
      <c r="AS869" s="43">
        <v>4</v>
      </c>
      <c r="AT869" s="43">
        <v>40907825</v>
      </c>
      <c r="AU869" s="43">
        <v>36584158</v>
      </c>
      <c r="AV869" s="43">
        <v>4323667</v>
      </c>
      <c r="AW869" s="43">
        <v>46</v>
      </c>
      <c r="AX869" s="43">
        <v>2059999</v>
      </c>
      <c r="AY869" s="43">
        <v>1</v>
      </c>
      <c r="AZ869" s="43">
        <v>60</v>
      </c>
      <c r="BA869" s="43">
        <v>1235999</v>
      </c>
    </row>
    <row r="870" spans="42:53">
      <c r="AP870" s="42" t="s">
        <v>56</v>
      </c>
      <c r="AQ870" s="43">
        <v>10</v>
      </c>
      <c r="AR870" s="42" t="s">
        <v>4</v>
      </c>
      <c r="AS870" s="43">
        <v>4</v>
      </c>
      <c r="AT870" s="43">
        <v>40907825</v>
      </c>
      <c r="AU870" s="43">
        <v>36584158</v>
      </c>
      <c r="AV870" s="43">
        <v>4323667</v>
      </c>
      <c r="AW870" s="43">
        <v>47</v>
      </c>
      <c r="AX870" s="43">
        <v>1587115</v>
      </c>
      <c r="AY870" s="43">
        <v>0.78500000000000003</v>
      </c>
      <c r="AZ870" s="43">
        <v>60</v>
      </c>
      <c r="BA870" s="43">
        <v>952269</v>
      </c>
    </row>
    <row r="871" spans="42:53">
      <c r="AP871" s="42" t="s">
        <v>56</v>
      </c>
      <c r="AQ871" s="43">
        <v>11</v>
      </c>
      <c r="AR871" s="42" t="s">
        <v>4</v>
      </c>
      <c r="AS871" s="43">
        <v>11</v>
      </c>
      <c r="AT871" s="43">
        <v>39189832</v>
      </c>
      <c r="AU871" s="43">
        <v>34885521</v>
      </c>
      <c r="AV871" s="43">
        <v>4304311</v>
      </c>
      <c r="AW871" s="43">
        <v>46</v>
      </c>
      <c r="AX871" s="43">
        <v>1018559</v>
      </c>
      <c r="AY871" s="43">
        <v>0.49399999999999999</v>
      </c>
      <c r="AZ871" s="43">
        <v>62</v>
      </c>
      <c r="BA871" s="43">
        <v>631507</v>
      </c>
    </row>
    <row r="872" spans="42:53">
      <c r="AP872" s="42" t="s">
        <v>56</v>
      </c>
      <c r="AQ872" s="43">
        <v>11</v>
      </c>
      <c r="AR872" s="42" t="s">
        <v>4</v>
      </c>
      <c r="AS872" s="43">
        <v>11</v>
      </c>
      <c r="AT872" s="43">
        <v>39189832</v>
      </c>
      <c r="AU872" s="43">
        <v>34885521</v>
      </c>
      <c r="AV872" s="43">
        <v>4304311</v>
      </c>
      <c r="AW872" s="43">
        <v>47</v>
      </c>
      <c r="AX872" s="43">
        <v>2022456</v>
      </c>
      <c r="AY872" s="43">
        <v>1</v>
      </c>
      <c r="AZ872" s="43">
        <v>62</v>
      </c>
      <c r="BA872" s="43">
        <v>1253923</v>
      </c>
    </row>
    <row r="873" spans="42:53">
      <c r="AP873" s="42" t="s">
        <v>56</v>
      </c>
      <c r="AQ873" s="43">
        <v>11</v>
      </c>
      <c r="AR873" s="42" t="s">
        <v>4</v>
      </c>
      <c r="AS873" s="43">
        <v>11</v>
      </c>
      <c r="AT873" s="43">
        <v>39189832</v>
      </c>
      <c r="AU873" s="43">
        <v>34885521</v>
      </c>
      <c r="AV873" s="43">
        <v>4304311</v>
      </c>
      <c r="AW873" s="43">
        <v>48</v>
      </c>
      <c r="AX873" s="43">
        <v>1263296</v>
      </c>
      <c r="AY873" s="43">
        <v>0.63700000000000001</v>
      </c>
      <c r="AZ873" s="43">
        <v>62</v>
      </c>
      <c r="BA873" s="43">
        <v>783244</v>
      </c>
    </row>
    <row r="874" spans="42:53">
      <c r="AP874" s="42" t="s">
        <v>56</v>
      </c>
      <c r="AQ874" s="43">
        <v>12</v>
      </c>
      <c r="AR874" s="42" t="s">
        <v>4</v>
      </c>
      <c r="AS874" s="43">
        <v>18</v>
      </c>
      <c r="AT874" s="43">
        <v>37324334</v>
      </c>
      <c r="AU874" s="43">
        <v>32906757</v>
      </c>
      <c r="AV874" s="43">
        <v>4417577</v>
      </c>
      <c r="AW874" s="43">
        <v>47</v>
      </c>
      <c r="AX874" s="43">
        <v>1175517</v>
      </c>
      <c r="AY874" s="43">
        <v>0.58099999999999996</v>
      </c>
      <c r="AZ874" s="43">
        <v>64</v>
      </c>
      <c r="BA874" s="43">
        <v>752331</v>
      </c>
    </row>
    <row r="875" spans="42:53">
      <c r="AP875" s="42" t="s">
        <v>56</v>
      </c>
      <c r="AQ875" s="43">
        <v>12</v>
      </c>
      <c r="AR875" s="42" t="s">
        <v>4</v>
      </c>
      <c r="AS875" s="43">
        <v>18</v>
      </c>
      <c r="AT875" s="43">
        <v>37324334</v>
      </c>
      <c r="AU875" s="43">
        <v>32906757</v>
      </c>
      <c r="AV875" s="43">
        <v>4417577</v>
      </c>
      <c r="AW875" s="43">
        <v>48</v>
      </c>
      <c r="AX875" s="43">
        <v>1984297</v>
      </c>
      <c r="AY875" s="43">
        <v>1</v>
      </c>
      <c r="AZ875" s="43">
        <v>64</v>
      </c>
      <c r="BA875" s="43">
        <v>1269950</v>
      </c>
    </row>
    <row r="876" spans="42:53">
      <c r="AP876" s="42" t="s">
        <v>56</v>
      </c>
      <c r="AQ876" s="43">
        <v>12</v>
      </c>
      <c r="AR876" s="42" t="s">
        <v>4</v>
      </c>
      <c r="AS876" s="43">
        <v>18</v>
      </c>
      <c r="AT876" s="43">
        <v>37324334</v>
      </c>
      <c r="AU876" s="43">
        <v>32906757</v>
      </c>
      <c r="AV876" s="43">
        <v>4417577</v>
      </c>
      <c r="AW876" s="43">
        <v>49</v>
      </c>
      <c r="AX876" s="43">
        <v>1257763</v>
      </c>
      <c r="AY876" s="43">
        <v>0.64600000000000002</v>
      </c>
      <c r="AZ876" s="43">
        <v>64</v>
      </c>
      <c r="BA876" s="43">
        <v>804968</v>
      </c>
    </row>
    <row r="877" spans="42:53">
      <c r="AP877" s="42" t="s">
        <v>56</v>
      </c>
      <c r="AQ877" s="43">
        <v>13</v>
      </c>
      <c r="AR877" s="42" t="s">
        <v>4</v>
      </c>
      <c r="AS877" s="43">
        <v>25</v>
      </c>
      <c r="AT877" s="43">
        <v>35332035</v>
      </c>
      <c r="AU877" s="43">
        <v>30655520</v>
      </c>
      <c r="AV877" s="43">
        <v>4676515</v>
      </c>
      <c r="AW877" s="43">
        <v>48</v>
      </c>
      <c r="AX877" s="43">
        <v>1167515</v>
      </c>
      <c r="AY877" s="43">
        <v>0.58799999999999997</v>
      </c>
      <c r="AZ877" s="43">
        <v>66</v>
      </c>
      <c r="BA877" s="43">
        <v>770560</v>
      </c>
    </row>
    <row r="878" spans="42:53">
      <c r="AP878" s="42" t="s">
        <v>56</v>
      </c>
      <c r="AQ878" s="43">
        <v>13</v>
      </c>
      <c r="AR878" s="42" t="s">
        <v>4</v>
      </c>
      <c r="AS878" s="43">
        <v>25</v>
      </c>
      <c r="AT878" s="43">
        <v>35332035</v>
      </c>
      <c r="AU878" s="43">
        <v>30655520</v>
      </c>
      <c r="AV878" s="43">
        <v>4676515</v>
      </c>
      <c r="AW878" s="43">
        <v>49</v>
      </c>
      <c r="AX878" s="43">
        <v>1945533</v>
      </c>
      <c r="AY878" s="43">
        <v>1</v>
      </c>
      <c r="AZ878" s="43">
        <v>66</v>
      </c>
      <c r="BA878" s="43">
        <v>1284052</v>
      </c>
    </row>
    <row r="879" spans="42:53">
      <c r="AP879" s="42" t="s">
        <v>56</v>
      </c>
      <c r="AQ879" s="43">
        <v>13</v>
      </c>
      <c r="AR879" s="42" t="s">
        <v>4</v>
      </c>
      <c r="AS879" s="43">
        <v>25</v>
      </c>
      <c r="AT879" s="43">
        <v>35332035</v>
      </c>
      <c r="AU879" s="43">
        <v>30655520</v>
      </c>
      <c r="AV879" s="43">
        <v>4676515</v>
      </c>
      <c r="AW879" s="43">
        <v>50</v>
      </c>
      <c r="AX879" s="43">
        <v>1563467</v>
      </c>
      <c r="AY879" s="43">
        <v>0.82</v>
      </c>
      <c r="AZ879" s="43">
        <v>66</v>
      </c>
      <c r="BA879" s="43">
        <v>1031888</v>
      </c>
    </row>
    <row r="880" spans="42:53">
      <c r="AP880" s="42" t="s">
        <v>56</v>
      </c>
      <c r="AQ880" s="43">
        <v>14</v>
      </c>
      <c r="AR880" s="42" t="s">
        <v>5</v>
      </c>
      <c r="AS880" s="43">
        <v>1</v>
      </c>
      <c r="AT880" s="43">
        <v>33233643</v>
      </c>
      <c r="AU880" s="43">
        <v>28139466</v>
      </c>
      <c r="AV880" s="43">
        <v>5094177</v>
      </c>
      <c r="AW880" s="43">
        <v>49</v>
      </c>
      <c r="AX880" s="43">
        <v>1014656</v>
      </c>
      <c r="AY880" s="43">
        <v>0.52200000000000002</v>
      </c>
      <c r="AZ880" s="43">
        <v>54</v>
      </c>
      <c r="BA880" s="43">
        <v>547914</v>
      </c>
    </row>
    <row r="881" spans="42:53">
      <c r="AP881" s="42" t="s">
        <v>56</v>
      </c>
      <c r="AQ881" s="43">
        <v>14</v>
      </c>
      <c r="AR881" s="42" t="s">
        <v>5</v>
      </c>
      <c r="AS881" s="43">
        <v>1</v>
      </c>
      <c r="AT881" s="43">
        <v>33233643</v>
      </c>
      <c r="AU881" s="43">
        <v>28139466</v>
      </c>
      <c r="AV881" s="43">
        <v>5094177</v>
      </c>
      <c r="AW881" s="43">
        <v>50</v>
      </c>
      <c r="AX881" s="43">
        <v>1906177</v>
      </c>
      <c r="AY881" s="43">
        <v>1</v>
      </c>
      <c r="AZ881" s="43">
        <v>53</v>
      </c>
      <c r="BA881" s="43">
        <v>1010274</v>
      </c>
    </row>
    <row r="882" spans="42:53">
      <c r="AP882" s="42" t="s">
        <v>56</v>
      </c>
      <c r="AQ882" s="43">
        <v>14</v>
      </c>
      <c r="AR882" s="42" t="s">
        <v>5</v>
      </c>
      <c r="AS882" s="43">
        <v>1</v>
      </c>
      <c r="AT882" s="43">
        <v>33233643</v>
      </c>
      <c r="AU882" s="43">
        <v>28139466</v>
      </c>
      <c r="AV882" s="43">
        <v>5094177</v>
      </c>
      <c r="AW882" s="43">
        <v>51</v>
      </c>
      <c r="AX882" s="43">
        <v>1866240</v>
      </c>
      <c r="AY882" s="43">
        <v>1</v>
      </c>
      <c r="AZ882" s="43">
        <v>53</v>
      </c>
      <c r="BA882" s="43">
        <v>989107</v>
      </c>
    </row>
    <row r="883" spans="42:53">
      <c r="AP883" s="42" t="s">
        <v>56</v>
      </c>
      <c r="AQ883" s="43">
        <v>14</v>
      </c>
      <c r="AR883" s="42" t="s">
        <v>5</v>
      </c>
      <c r="AS883" s="43">
        <v>1</v>
      </c>
      <c r="AT883" s="43">
        <v>33233643</v>
      </c>
      <c r="AU883" s="43">
        <v>28139466</v>
      </c>
      <c r="AV883" s="43">
        <v>5094177</v>
      </c>
      <c r="AW883" s="43">
        <v>52</v>
      </c>
      <c r="AX883" s="43">
        <v>307103</v>
      </c>
      <c r="AY883" s="43">
        <v>0.16800000000000001</v>
      </c>
      <c r="AZ883" s="43">
        <v>53</v>
      </c>
      <c r="BA883" s="43">
        <v>162765</v>
      </c>
    </row>
    <row r="884" spans="42:53">
      <c r="AP884" s="42" t="s">
        <v>56</v>
      </c>
      <c r="AQ884" s="43">
        <v>15</v>
      </c>
      <c r="AR884" s="42" t="s">
        <v>5</v>
      </c>
      <c r="AS884" s="43">
        <v>8</v>
      </c>
      <c r="AT884" s="43">
        <v>31049864</v>
      </c>
      <c r="AU884" s="43">
        <v>25366248</v>
      </c>
      <c r="AV884" s="43">
        <v>5683616</v>
      </c>
      <c r="AW884" s="43">
        <v>50</v>
      </c>
      <c r="AX884" s="43">
        <v>737054</v>
      </c>
      <c r="AY884" s="43">
        <v>0.38700000000000001</v>
      </c>
      <c r="AZ884" s="43">
        <v>56</v>
      </c>
      <c r="BA884" s="43">
        <v>412750</v>
      </c>
    </row>
    <row r="885" spans="42:53">
      <c r="AP885" s="42" t="s">
        <v>56</v>
      </c>
      <c r="AQ885" s="43">
        <v>15</v>
      </c>
      <c r="AR885" s="42" t="s">
        <v>5</v>
      </c>
      <c r="AS885" s="43">
        <v>8</v>
      </c>
      <c r="AT885" s="43">
        <v>31049864</v>
      </c>
      <c r="AU885" s="43">
        <v>25366248</v>
      </c>
      <c r="AV885" s="43">
        <v>5683616</v>
      </c>
      <c r="AW885" s="43">
        <v>51</v>
      </c>
      <c r="AX885" s="43">
        <v>1866240</v>
      </c>
      <c r="AY885" s="43">
        <v>1</v>
      </c>
      <c r="AZ885" s="43">
        <v>56</v>
      </c>
      <c r="BA885" s="43">
        <v>1045094</v>
      </c>
    </row>
    <row r="886" spans="42:53">
      <c r="AP886" s="42" t="s">
        <v>56</v>
      </c>
      <c r="AQ886" s="43">
        <v>15</v>
      </c>
      <c r="AR886" s="42" t="s">
        <v>5</v>
      </c>
      <c r="AS886" s="43">
        <v>8</v>
      </c>
      <c r="AT886" s="43">
        <v>31049864</v>
      </c>
      <c r="AU886" s="43">
        <v>25366248</v>
      </c>
      <c r="AV886" s="43">
        <v>5683616</v>
      </c>
      <c r="AW886" s="43">
        <v>52</v>
      </c>
      <c r="AX886" s="43">
        <v>1825735</v>
      </c>
      <c r="AY886" s="43">
        <v>1</v>
      </c>
      <c r="AZ886" s="43">
        <v>56</v>
      </c>
      <c r="BA886" s="43">
        <v>1022412</v>
      </c>
    </row>
    <row r="887" spans="42:53">
      <c r="AP887" s="42" t="s">
        <v>56</v>
      </c>
      <c r="AQ887" s="43">
        <v>15</v>
      </c>
      <c r="AR887" s="42" t="s">
        <v>5</v>
      </c>
      <c r="AS887" s="43">
        <v>8</v>
      </c>
      <c r="AT887" s="43">
        <v>31049864</v>
      </c>
      <c r="AU887" s="43">
        <v>25366248</v>
      </c>
      <c r="AV887" s="43">
        <v>5683616</v>
      </c>
      <c r="AW887" s="43">
        <v>53</v>
      </c>
      <c r="AX887" s="43">
        <v>1254587</v>
      </c>
      <c r="AY887" s="43">
        <v>0.70299999999999996</v>
      </c>
      <c r="AZ887" s="43">
        <v>55</v>
      </c>
      <c r="BA887" s="43">
        <v>690023</v>
      </c>
    </row>
    <row r="888" spans="42:53">
      <c r="AP888" s="42" t="s">
        <v>56</v>
      </c>
      <c r="AQ888" s="43">
        <v>16</v>
      </c>
      <c r="AR888" s="42" t="s">
        <v>5</v>
      </c>
      <c r="AS888" s="43">
        <v>15</v>
      </c>
      <c r="AT888" s="43">
        <v>28801404</v>
      </c>
      <c r="AU888" s="43">
        <v>22343521</v>
      </c>
      <c r="AV888" s="43">
        <v>6457883</v>
      </c>
      <c r="AW888" s="43">
        <v>51</v>
      </c>
      <c r="AX888" s="43">
        <v>354835</v>
      </c>
      <c r="AY888" s="43">
        <v>0.19</v>
      </c>
      <c r="AZ888" s="43">
        <v>59</v>
      </c>
      <c r="BA888" s="43">
        <v>209353</v>
      </c>
    </row>
    <row r="889" spans="42:53">
      <c r="AP889" s="42" t="s">
        <v>56</v>
      </c>
      <c r="AQ889" s="43">
        <v>16</v>
      </c>
      <c r="AR889" s="42" t="s">
        <v>5</v>
      </c>
      <c r="AS889" s="43">
        <v>15</v>
      </c>
      <c r="AT889" s="43">
        <v>28801404</v>
      </c>
      <c r="AU889" s="43">
        <v>22343521</v>
      </c>
      <c r="AV889" s="43">
        <v>6457883</v>
      </c>
      <c r="AW889" s="43">
        <v>52</v>
      </c>
      <c r="AX889" s="43">
        <v>1825735</v>
      </c>
      <c r="AY889" s="43">
        <v>1</v>
      </c>
      <c r="AZ889" s="43">
        <v>58</v>
      </c>
      <c r="BA889" s="43">
        <v>1058926</v>
      </c>
    </row>
    <row r="890" spans="42:53">
      <c r="AP890" s="42" t="s">
        <v>56</v>
      </c>
      <c r="AQ890" s="43">
        <v>16</v>
      </c>
      <c r="AR890" s="42" t="s">
        <v>5</v>
      </c>
      <c r="AS890" s="43">
        <v>15</v>
      </c>
      <c r="AT890" s="43">
        <v>28801404</v>
      </c>
      <c r="AU890" s="43">
        <v>22343521</v>
      </c>
      <c r="AV890" s="43">
        <v>6457883</v>
      </c>
      <c r="AW890" s="43">
        <v>53</v>
      </c>
      <c r="AX890" s="43">
        <v>1784673</v>
      </c>
      <c r="AY890" s="43">
        <v>1</v>
      </c>
      <c r="AZ890" s="43">
        <v>58</v>
      </c>
      <c r="BA890" s="43">
        <v>1035110</v>
      </c>
    </row>
    <row r="891" spans="42:53">
      <c r="AP891" s="42" t="s">
        <v>56</v>
      </c>
      <c r="AQ891" s="43">
        <v>16</v>
      </c>
      <c r="AR891" s="42" t="s">
        <v>5</v>
      </c>
      <c r="AS891" s="43">
        <v>15</v>
      </c>
      <c r="AT891" s="43">
        <v>28801404</v>
      </c>
      <c r="AU891" s="43">
        <v>22343521</v>
      </c>
      <c r="AV891" s="43">
        <v>6457883</v>
      </c>
      <c r="AW891" s="43">
        <v>54</v>
      </c>
      <c r="AX891" s="43">
        <v>1743068</v>
      </c>
      <c r="AY891" s="43">
        <v>1</v>
      </c>
      <c r="AZ891" s="43">
        <v>58</v>
      </c>
      <c r="BA891" s="43">
        <v>1010979</v>
      </c>
    </row>
    <row r="892" spans="42:53">
      <c r="AP892" s="42" t="s">
        <v>56</v>
      </c>
      <c r="AQ892" s="43">
        <v>16</v>
      </c>
      <c r="AR892" s="42" t="s">
        <v>5</v>
      </c>
      <c r="AS892" s="43">
        <v>15</v>
      </c>
      <c r="AT892" s="43">
        <v>28801404</v>
      </c>
      <c r="AU892" s="43">
        <v>22343521</v>
      </c>
      <c r="AV892" s="43">
        <v>6457883</v>
      </c>
      <c r="AW892" s="43">
        <v>55</v>
      </c>
      <c r="AX892" s="43">
        <v>749572</v>
      </c>
      <c r="AY892" s="43">
        <v>0.441</v>
      </c>
      <c r="AZ892" s="43">
        <v>57</v>
      </c>
      <c r="BA892" s="43">
        <v>427256</v>
      </c>
    </row>
    <row r="893" spans="42:53">
      <c r="AP893" s="42" t="s">
        <v>56</v>
      </c>
      <c r="AQ893" s="43">
        <v>17</v>
      </c>
      <c r="AR893" s="42" t="s">
        <v>5</v>
      </c>
      <c r="AS893" s="43">
        <v>22</v>
      </c>
      <c r="AT893" s="43">
        <v>26508970</v>
      </c>
      <c r="AU893" s="43">
        <v>19078940</v>
      </c>
      <c r="AV893" s="43">
        <v>7430030</v>
      </c>
      <c r="AW893" s="43">
        <v>53</v>
      </c>
      <c r="AX893" s="43">
        <v>1672809</v>
      </c>
      <c r="AY893" s="43">
        <v>0.93700000000000006</v>
      </c>
      <c r="AZ893" s="43">
        <v>61</v>
      </c>
      <c r="BA893" s="43">
        <v>1020413</v>
      </c>
    </row>
    <row r="894" spans="42:53">
      <c r="AP894" s="42" t="s">
        <v>56</v>
      </c>
      <c r="AQ894" s="43">
        <v>17</v>
      </c>
      <c r="AR894" s="42" t="s">
        <v>5</v>
      </c>
      <c r="AS894" s="43">
        <v>22</v>
      </c>
      <c r="AT894" s="43">
        <v>26508970</v>
      </c>
      <c r="AU894" s="43">
        <v>19078940</v>
      </c>
      <c r="AV894" s="43">
        <v>7430030</v>
      </c>
      <c r="AW894" s="43">
        <v>54</v>
      </c>
      <c r="AX894" s="43">
        <v>1743068</v>
      </c>
      <c r="AY894" s="43">
        <v>1</v>
      </c>
      <c r="AZ894" s="43">
        <v>61</v>
      </c>
      <c r="BA894" s="43">
        <v>1063271</v>
      </c>
    </row>
    <row r="895" spans="42:53">
      <c r="AP895" s="42" t="s">
        <v>56</v>
      </c>
      <c r="AQ895" s="43">
        <v>17</v>
      </c>
      <c r="AR895" s="42" t="s">
        <v>5</v>
      </c>
      <c r="AS895" s="43">
        <v>22</v>
      </c>
      <c r="AT895" s="43">
        <v>26508970</v>
      </c>
      <c r="AU895" s="43">
        <v>19078940</v>
      </c>
      <c r="AV895" s="43">
        <v>7430030</v>
      </c>
      <c r="AW895" s="43">
        <v>55</v>
      </c>
      <c r="AX895" s="43">
        <v>1700932</v>
      </c>
      <c r="AY895" s="43">
        <v>1</v>
      </c>
      <c r="AZ895" s="43">
        <v>60</v>
      </c>
      <c r="BA895" s="43">
        <v>1020559</v>
      </c>
    </row>
    <row r="896" spans="42:53">
      <c r="AP896" s="42" t="s">
        <v>56</v>
      </c>
      <c r="AQ896" s="43">
        <v>17</v>
      </c>
      <c r="AR896" s="42" t="s">
        <v>5</v>
      </c>
      <c r="AS896" s="43">
        <v>22</v>
      </c>
      <c r="AT896" s="43">
        <v>26508970</v>
      </c>
      <c r="AU896" s="43">
        <v>19078940</v>
      </c>
      <c r="AV896" s="43">
        <v>7430030</v>
      </c>
      <c r="AW896" s="43">
        <v>56</v>
      </c>
      <c r="AX896" s="43">
        <v>1658278</v>
      </c>
      <c r="AY896" s="43">
        <v>1</v>
      </c>
      <c r="AZ896" s="43">
        <v>60</v>
      </c>
      <c r="BA896" s="43">
        <v>994967</v>
      </c>
    </row>
    <row r="897" spans="42:53">
      <c r="AP897" s="42" t="s">
        <v>56</v>
      </c>
      <c r="AQ897" s="43">
        <v>17</v>
      </c>
      <c r="AR897" s="42" t="s">
        <v>5</v>
      </c>
      <c r="AS897" s="43">
        <v>22</v>
      </c>
      <c r="AT897" s="43">
        <v>26508970</v>
      </c>
      <c r="AU897" s="43">
        <v>19078940</v>
      </c>
      <c r="AV897" s="43">
        <v>7430030</v>
      </c>
      <c r="AW897" s="43">
        <v>57</v>
      </c>
      <c r="AX897" s="43">
        <v>654942</v>
      </c>
      <c r="AY897" s="43">
        <v>0.40600000000000003</v>
      </c>
      <c r="AZ897" s="43">
        <v>60</v>
      </c>
      <c r="BA897" s="43">
        <v>392965</v>
      </c>
    </row>
    <row r="898" spans="42:53">
      <c r="AP898" s="42" t="s">
        <v>56</v>
      </c>
      <c r="AQ898" s="43">
        <v>18</v>
      </c>
      <c r="AR898" s="42" t="s">
        <v>5</v>
      </c>
      <c r="AS898" s="43">
        <v>29</v>
      </c>
      <c r="AT898" s="43">
        <v>24193268</v>
      </c>
      <c r="AU898" s="43">
        <v>15580158</v>
      </c>
      <c r="AV898" s="43">
        <v>8613110</v>
      </c>
      <c r="AW898" s="43">
        <v>54</v>
      </c>
      <c r="AX898" s="43">
        <v>1100175</v>
      </c>
      <c r="AY898" s="43">
        <v>0.63100000000000001</v>
      </c>
      <c r="AZ898" s="43">
        <v>63</v>
      </c>
      <c r="BA898" s="43">
        <v>693110</v>
      </c>
    </row>
    <row r="899" spans="42:53">
      <c r="AP899" s="42" t="s">
        <v>56</v>
      </c>
      <c r="AQ899" s="43">
        <v>18</v>
      </c>
      <c r="AR899" s="42" t="s">
        <v>5</v>
      </c>
      <c r="AS899" s="43">
        <v>29</v>
      </c>
      <c r="AT899" s="43">
        <v>24193268</v>
      </c>
      <c r="AU899" s="43">
        <v>15580158</v>
      </c>
      <c r="AV899" s="43">
        <v>8613110</v>
      </c>
      <c r="AW899" s="43">
        <v>55</v>
      </c>
      <c r="AX899" s="43">
        <v>1700932</v>
      </c>
      <c r="AY899" s="43">
        <v>1</v>
      </c>
      <c r="AZ899" s="43">
        <v>63</v>
      </c>
      <c r="BA899" s="43">
        <v>1071587</v>
      </c>
    </row>
    <row r="900" spans="42:53">
      <c r="AP900" s="42" t="s">
        <v>56</v>
      </c>
      <c r="AQ900" s="43">
        <v>18</v>
      </c>
      <c r="AR900" s="42" t="s">
        <v>5</v>
      </c>
      <c r="AS900" s="43">
        <v>29</v>
      </c>
      <c r="AT900" s="43">
        <v>24193268</v>
      </c>
      <c r="AU900" s="43">
        <v>15580158</v>
      </c>
      <c r="AV900" s="43">
        <v>8613110</v>
      </c>
      <c r="AW900" s="43">
        <v>56</v>
      </c>
      <c r="AX900" s="43">
        <v>1658278</v>
      </c>
      <c r="AY900" s="43">
        <v>1</v>
      </c>
      <c r="AZ900" s="43">
        <v>63</v>
      </c>
      <c r="BA900" s="43">
        <v>1044715</v>
      </c>
    </row>
    <row r="901" spans="42:53">
      <c r="AP901" s="42" t="s">
        <v>56</v>
      </c>
      <c r="AQ901" s="43">
        <v>18</v>
      </c>
      <c r="AR901" s="42" t="s">
        <v>5</v>
      </c>
      <c r="AS901" s="43">
        <v>29</v>
      </c>
      <c r="AT901" s="43">
        <v>24193268</v>
      </c>
      <c r="AU901" s="43">
        <v>15580158</v>
      </c>
      <c r="AV901" s="43">
        <v>8613110</v>
      </c>
      <c r="AW901" s="43">
        <v>57</v>
      </c>
      <c r="AX901" s="43">
        <v>1615119</v>
      </c>
      <c r="AY901" s="43">
        <v>1</v>
      </c>
      <c r="AZ901" s="43">
        <v>63</v>
      </c>
      <c r="BA901" s="43">
        <v>1017525</v>
      </c>
    </row>
    <row r="902" spans="42:53">
      <c r="AP902" s="42" t="s">
        <v>56</v>
      </c>
      <c r="AQ902" s="43">
        <v>18</v>
      </c>
      <c r="AR902" s="42" t="s">
        <v>5</v>
      </c>
      <c r="AS902" s="43">
        <v>29</v>
      </c>
      <c r="AT902" s="43">
        <v>24193268</v>
      </c>
      <c r="AU902" s="43">
        <v>15580158</v>
      </c>
      <c r="AV902" s="43">
        <v>8613110</v>
      </c>
      <c r="AW902" s="43">
        <v>58</v>
      </c>
      <c r="AX902" s="43">
        <v>1571468</v>
      </c>
      <c r="AY902" s="43">
        <v>1</v>
      </c>
      <c r="AZ902" s="43">
        <v>63</v>
      </c>
      <c r="BA902" s="43">
        <v>990025</v>
      </c>
    </row>
    <row r="903" spans="42:53">
      <c r="AP903" s="42" t="s">
        <v>56</v>
      </c>
      <c r="AQ903" s="43">
        <v>18</v>
      </c>
      <c r="AR903" s="42" t="s">
        <v>5</v>
      </c>
      <c r="AS903" s="43">
        <v>29</v>
      </c>
      <c r="AT903" s="43">
        <v>24193268</v>
      </c>
      <c r="AU903" s="43">
        <v>15580158</v>
      </c>
      <c r="AV903" s="43">
        <v>8613110</v>
      </c>
      <c r="AW903" s="43">
        <v>59</v>
      </c>
      <c r="AX903" s="43">
        <v>967138</v>
      </c>
      <c r="AY903" s="43">
        <v>0.63300000000000001</v>
      </c>
      <c r="AZ903" s="43">
        <v>62</v>
      </c>
      <c r="BA903" s="43">
        <v>599626</v>
      </c>
    </row>
    <row r="904" spans="42:53">
      <c r="AP904" s="42" t="s">
        <v>56</v>
      </c>
      <c r="AQ904" s="43">
        <v>19</v>
      </c>
      <c r="AR904" s="42" t="s">
        <v>6</v>
      </c>
      <c r="AS904" s="43">
        <v>6</v>
      </c>
      <c r="AT904" s="43">
        <v>21875005</v>
      </c>
      <c r="AU904" s="43">
        <v>11854830</v>
      </c>
      <c r="AV904" s="43">
        <v>10020175</v>
      </c>
      <c r="AW904" s="43">
        <v>55</v>
      </c>
      <c r="AX904" s="43">
        <v>482845</v>
      </c>
      <c r="AY904" s="43">
        <v>0.28399999999999997</v>
      </c>
      <c r="AZ904" s="43">
        <v>66</v>
      </c>
      <c r="BA904" s="43">
        <v>318678</v>
      </c>
    </row>
    <row r="905" spans="42:53">
      <c r="AP905" s="42" t="s">
        <v>56</v>
      </c>
      <c r="AQ905" s="43">
        <v>19</v>
      </c>
      <c r="AR905" s="42" t="s">
        <v>6</v>
      </c>
      <c r="AS905" s="43">
        <v>6</v>
      </c>
      <c r="AT905" s="43">
        <v>21875005</v>
      </c>
      <c r="AU905" s="43">
        <v>11854830</v>
      </c>
      <c r="AV905" s="43">
        <v>10020175</v>
      </c>
      <c r="AW905" s="43">
        <v>56</v>
      </c>
      <c r="AX905" s="43">
        <v>1658278</v>
      </c>
      <c r="AY905" s="43">
        <v>1</v>
      </c>
      <c r="AZ905" s="43">
        <v>66</v>
      </c>
      <c r="BA905" s="43">
        <v>1094463</v>
      </c>
    </row>
    <row r="906" spans="42:53">
      <c r="AP906" s="42" t="s">
        <v>56</v>
      </c>
      <c r="AQ906" s="43">
        <v>19</v>
      </c>
      <c r="AR906" s="42" t="s">
        <v>6</v>
      </c>
      <c r="AS906" s="43">
        <v>6</v>
      </c>
      <c r="AT906" s="43">
        <v>21875005</v>
      </c>
      <c r="AU906" s="43">
        <v>11854830</v>
      </c>
      <c r="AV906" s="43">
        <v>10020175</v>
      </c>
      <c r="AW906" s="43">
        <v>57</v>
      </c>
      <c r="AX906" s="43">
        <v>1615119</v>
      </c>
      <c r="AY906" s="43">
        <v>1</v>
      </c>
      <c r="AZ906" s="43">
        <v>66</v>
      </c>
      <c r="BA906" s="43">
        <v>1065979</v>
      </c>
    </row>
    <row r="907" spans="42:53">
      <c r="AP907" s="42" t="s">
        <v>56</v>
      </c>
      <c r="AQ907" s="43">
        <v>19</v>
      </c>
      <c r="AR907" s="42" t="s">
        <v>6</v>
      </c>
      <c r="AS907" s="43">
        <v>6</v>
      </c>
      <c r="AT907" s="43">
        <v>21875005</v>
      </c>
      <c r="AU907" s="43">
        <v>11854830</v>
      </c>
      <c r="AV907" s="43">
        <v>10020175</v>
      </c>
      <c r="AW907" s="43">
        <v>58</v>
      </c>
      <c r="AX907" s="43">
        <v>1571468</v>
      </c>
      <c r="AY907" s="43">
        <v>1</v>
      </c>
      <c r="AZ907" s="43">
        <v>66</v>
      </c>
      <c r="BA907" s="43">
        <v>1037169</v>
      </c>
    </row>
    <row r="908" spans="42:53">
      <c r="AP908" s="42" t="s">
        <v>56</v>
      </c>
      <c r="AQ908" s="43">
        <v>19</v>
      </c>
      <c r="AR908" s="42" t="s">
        <v>6</v>
      </c>
      <c r="AS908" s="43">
        <v>6</v>
      </c>
      <c r="AT908" s="43">
        <v>21875005</v>
      </c>
      <c r="AU908" s="43">
        <v>11854830</v>
      </c>
      <c r="AV908" s="43">
        <v>10020175</v>
      </c>
      <c r="AW908" s="43">
        <v>59</v>
      </c>
      <c r="AX908" s="43">
        <v>1527338</v>
      </c>
      <c r="AY908" s="43">
        <v>1</v>
      </c>
      <c r="AZ908" s="43">
        <v>66</v>
      </c>
      <c r="BA908" s="43">
        <v>1008043</v>
      </c>
    </row>
    <row r="909" spans="42:53">
      <c r="AP909" s="42" t="s">
        <v>56</v>
      </c>
      <c r="AQ909" s="43">
        <v>19</v>
      </c>
      <c r="AR909" s="42" t="s">
        <v>6</v>
      </c>
      <c r="AS909" s="43">
        <v>6</v>
      </c>
      <c r="AT909" s="43">
        <v>21875005</v>
      </c>
      <c r="AU909" s="43">
        <v>11854830</v>
      </c>
      <c r="AV909" s="43">
        <v>10020175</v>
      </c>
      <c r="AW909" s="43">
        <v>60</v>
      </c>
      <c r="AX909" s="43">
        <v>1482743</v>
      </c>
      <c r="AY909" s="43">
        <v>1</v>
      </c>
      <c r="AZ909" s="43">
        <v>65</v>
      </c>
      <c r="BA909" s="43">
        <v>963783</v>
      </c>
    </row>
    <row r="910" spans="42:53">
      <c r="AP910" s="42" t="s">
        <v>56</v>
      </c>
      <c r="AQ910" s="43">
        <v>19</v>
      </c>
      <c r="AR910" s="42" t="s">
        <v>6</v>
      </c>
      <c r="AS910" s="43">
        <v>6</v>
      </c>
      <c r="AT910" s="43">
        <v>21875005</v>
      </c>
      <c r="AU910" s="43">
        <v>11854830</v>
      </c>
      <c r="AV910" s="43">
        <v>10020175</v>
      </c>
      <c r="AW910" s="43">
        <v>61</v>
      </c>
      <c r="AX910" s="43">
        <v>1437696</v>
      </c>
      <c r="AY910" s="43">
        <v>1</v>
      </c>
      <c r="AZ910" s="43">
        <v>65</v>
      </c>
      <c r="BA910" s="43">
        <v>934502</v>
      </c>
    </row>
    <row r="911" spans="42:53">
      <c r="AP911" s="42" t="s">
        <v>56</v>
      </c>
      <c r="AQ911" s="43">
        <v>19</v>
      </c>
      <c r="AR911" s="42" t="s">
        <v>6</v>
      </c>
      <c r="AS911" s="43">
        <v>6</v>
      </c>
      <c r="AT911" s="43">
        <v>21875005</v>
      </c>
      <c r="AU911" s="43">
        <v>11854830</v>
      </c>
      <c r="AV911" s="43">
        <v>10020175</v>
      </c>
      <c r="AW911" s="43">
        <v>62</v>
      </c>
      <c r="AX911" s="43">
        <v>244690</v>
      </c>
      <c r="AY911" s="43">
        <v>0.17599999999999999</v>
      </c>
      <c r="AZ911" s="43">
        <v>65</v>
      </c>
      <c r="BA911" s="43">
        <v>159048</v>
      </c>
    </row>
    <row r="912" spans="42:53">
      <c r="AP912" s="42" t="s">
        <v>56</v>
      </c>
      <c r="AQ912" s="43">
        <v>20</v>
      </c>
      <c r="AR912" s="42" t="s">
        <v>6</v>
      </c>
      <c r="AS912" s="43">
        <v>13</v>
      </c>
      <c r="AT912" s="43">
        <v>19574887</v>
      </c>
      <c r="AU912" s="43">
        <v>7910611</v>
      </c>
      <c r="AV912" s="43">
        <v>11664276</v>
      </c>
      <c r="AW912" s="43">
        <v>57</v>
      </c>
      <c r="AX912" s="43">
        <v>1456124</v>
      </c>
      <c r="AY912" s="43">
        <v>0.90200000000000002</v>
      </c>
      <c r="AZ912" s="43">
        <v>68</v>
      </c>
      <c r="BA912" s="43">
        <v>990164</v>
      </c>
    </row>
    <row r="913" spans="42:53">
      <c r="AP913" s="42" t="s">
        <v>56</v>
      </c>
      <c r="AQ913" s="43">
        <v>20</v>
      </c>
      <c r="AR913" s="42" t="s">
        <v>6</v>
      </c>
      <c r="AS913" s="43">
        <v>13</v>
      </c>
      <c r="AT913" s="43">
        <v>19574887</v>
      </c>
      <c r="AU913" s="43">
        <v>7910611</v>
      </c>
      <c r="AV913" s="43">
        <v>11664276</v>
      </c>
      <c r="AW913" s="43">
        <v>58</v>
      </c>
      <c r="AX913" s="43">
        <v>1571468</v>
      </c>
      <c r="AY913" s="43">
        <v>1</v>
      </c>
      <c r="AZ913" s="43">
        <v>68</v>
      </c>
      <c r="BA913" s="43">
        <v>1068598</v>
      </c>
    </row>
    <row r="914" spans="42:53">
      <c r="AP914" s="42" t="s">
        <v>56</v>
      </c>
      <c r="AQ914" s="43">
        <v>20</v>
      </c>
      <c r="AR914" s="42" t="s">
        <v>6</v>
      </c>
      <c r="AS914" s="43">
        <v>13</v>
      </c>
      <c r="AT914" s="43">
        <v>19574887</v>
      </c>
      <c r="AU914" s="43">
        <v>7910611</v>
      </c>
      <c r="AV914" s="43">
        <v>11664276</v>
      </c>
      <c r="AW914" s="43">
        <v>59</v>
      </c>
      <c r="AX914" s="43">
        <v>1527338</v>
      </c>
      <c r="AY914" s="43">
        <v>1</v>
      </c>
      <c r="AZ914" s="43">
        <v>68</v>
      </c>
      <c r="BA914" s="43">
        <v>1038590</v>
      </c>
    </row>
    <row r="915" spans="42:53">
      <c r="AP915" s="42" t="s">
        <v>56</v>
      </c>
      <c r="AQ915" s="43">
        <v>20</v>
      </c>
      <c r="AR915" s="42" t="s">
        <v>6</v>
      </c>
      <c r="AS915" s="43">
        <v>13</v>
      </c>
      <c r="AT915" s="43">
        <v>19574887</v>
      </c>
      <c r="AU915" s="43">
        <v>7910611</v>
      </c>
      <c r="AV915" s="43">
        <v>11664276</v>
      </c>
      <c r="AW915" s="43">
        <v>60</v>
      </c>
      <c r="AX915" s="43">
        <v>1482743</v>
      </c>
      <c r="AY915" s="43">
        <v>1</v>
      </c>
      <c r="AZ915" s="43">
        <v>68</v>
      </c>
      <c r="BA915" s="43">
        <v>1008265</v>
      </c>
    </row>
    <row r="916" spans="42:53">
      <c r="AP916" s="42" t="s">
        <v>56</v>
      </c>
      <c r="AQ916" s="43">
        <v>20</v>
      </c>
      <c r="AR916" s="42" t="s">
        <v>6</v>
      </c>
      <c r="AS916" s="43">
        <v>13</v>
      </c>
      <c r="AT916" s="43">
        <v>19574887</v>
      </c>
      <c r="AU916" s="43">
        <v>7910611</v>
      </c>
      <c r="AV916" s="43">
        <v>11664276</v>
      </c>
      <c r="AW916" s="43">
        <v>61</v>
      </c>
      <c r="AX916" s="43">
        <v>1437696</v>
      </c>
      <c r="AY916" s="43">
        <v>1</v>
      </c>
      <c r="AZ916" s="43">
        <v>68</v>
      </c>
      <c r="BA916" s="43">
        <v>977633</v>
      </c>
    </row>
    <row r="917" spans="42:53">
      <c r="AP917" s="42" t="s">
        <v>56</v>
      </c>
      <c r="AQ917" s="43">
        <v>20</v>
      </c>
      <c r="AR917" s="42" t="s">
        <v>6</v>
      </c>
      <c r="AS917" s="43">
        <v>13</v>
      </c>
      <c r="AT917" s="43">
        <v>19574887</v>
      </c>
      <c r="AU917" s="43">
        <v>7910611</v>
      </c>
      <c r="AV917" s="43">
        <v>11664276</v>
      </c>
      <c r="AW917" s="43">
        <v>62</v>
      </c>
      <c r="AX917" s="43">
        <v>1392211</v>
      </c>
      <c r="AY917" s="43">
        <v>1</v>
      </c>
      <c r="AZ917" s="43">
        <v>68</v>
      </c>
      <c r="BA917" s="43">
        <v>946703</v>
      </c>
    </row>
    <row r="918" spans="42:53">
      <c r="AP918" s="42" t="s">
        <v>56</v>
      </c>
      <c r="AQ918" s="43">
        <v>20</v>
      </c>
      <c r="AR918" s="42" t="s">
        <v>6</v>
      </c>
      <c r="AS918" s="43">
        <v>13</v>
      </c>
      <c r="AT918" s="43">
        <v>19574887</v>
      </c>
      <c r="AU918" s="43">
        <v>7910611</v>
      </c>
      <c r="AV918" s="43">
        <v>11664276</v>
      </c>
      <c r="AW918" s="43">
        <v>63</v>
      </c>
      <c r="AX918" s="43">
        <v>1346302</v>
      </c>
      <c r="AY918" s="43">
        <v>1</v>
      </c>
      <c r="AZ918" s="43">
        <v>68</v>
      </c>
      <c r="BA918" s="43">
        <v>915485</v>
      </c>
    </row>
    <row r="919" spans="42:53">
      <c r="AP919" s="42" t="s">
        <v>56</v>
      </c>
      <c r="AQ919" s="43">
        <v>20</v>
      </c>
      <c r="AR919" s="42" t="s">
        <v>6</v>
      </c>
      <c r="AS919" s="43">
        <v>13</v>
      </c>
      <c r="AT919" s="43">
        <v>19574887</v>
      </c>
      <c r="AU919" s="43">
        <v>7910611</v>
      </c>
      <c r="AV919" s="43">
        <v>11664276</v>
      </c>
      <c r="AW919" s="43">
        <v>64</v>
      </c>
      <c r="AX919" s="43">
        <v>1299983</v>
      </c>
      <c r="AY919" s="43">
        <v>1</v>
      </c>
      <c r="AZ919" s="43">
        <v>68</v>
      </c>
      <c r="BA919" s="43">
        <v>883988</v>
      </c>
    </row>
    <row r="920" spans="42:53">
      <c r="AP920" s="42" t="s">
        <v>56</v>
      </c>
      <c r="AQ920" s="43">
        <v>20</v>
      </c>
      <c r="AR920" s="42" t="s">
        <v>6</v>
      </c>
      <c r="AS920" s="43">
        <v>13</v>
      </c>
      <c r="AT920" s="43">
        <v>19574887</v>
      </c>
      <c r="AU920" s="43">
        <v>7910611</v>
      </c>
      <c r="AV920" s="43">
        <v>11664276</v>
      </c>
      <c r="AW920" s="43">
        <v>65</v>
      </c>
      <c r="AX920" s="43">
        <v>150413</v>
      </c>
      <c r="AY920" s="43">
        <v>0.12</v>
      </c>
      <c r="AZ920" s="43">
        <v>69</v>
      </c>
      <c r="BA920" s="43">
        <v>103785</v>
      </c>
    </row>
    <row r="921" spans="42:53">
      <c r="AP921" s="42" t="s">
        <v>56</v>
      </c>
      <c r="AQ921" s="43">
        <v>21</v>
      </c>
      <c r="AR921" s="42" t="s">
        <v>6</v>
      </c>
      <c r="AS921" s="43">
        <v>20</v>
      </c>
      <c r="AT921" s="43">
        <v>17313620</v>
      </c>
      <c r="AU921" s="43">
        <v>3755154</v>
      </c>
      <c r="AV921" s="43">
        <v>13558466</v>
      </c>
      <c r="AW921" s="43">
        <v>58</v>
      </c>
      <c r="AX921" s="43">
        <v>766324</v>
      </c>
      <c r="AY921" s="43">
        <v>0.48799999999999999</v>
      </c>
      <c r="AZ921" s="43">
        <v>70</v>
      </c>
      <c r="BA921" s="43">
        <v>536427</v>
      </c>
    </row>
    <row r="922" spans="42:53">
      <c r="AP922" s="42" t="s">
        <v>56</v>
      </c>
      <c r="AQ922" s="43">
        <v>21</v>
      </c>
      <c r="AR922" s="42" t="s">
        <v>6</v>
      </c>
      <c r="AS922" s="43">
        <v>20</v>
      </c>
      <c r="AT922" s="43">
        <v>17313620</v>
      </c>
      <c r="AU922" s="43">
        <v>3755154</v>
      </c>
      <c r="AV922" s="43">
        <v>13558466</v>
      </c>
      <c r="AW922" s="43">
        <v>59</v>
      </c>
      <c r="AX922" s="43">
        <v>1527338</v>
      </c>
      <c r="AY922" s="43">
        <v>1</v>
      </c>
      <c r="AZ922" s="43">
        <v>70</v>
      </c>
      <c r="BA922" s="43">
        <v>1069137</v>
      </c>
    </row>
    <row r="923" spans="42:53">
      <c r="AP923" s="42" t="s">
        <v>56</v>
      </c>
      <c r="AQ923" s="43">
        <v>21</v>
      </c>
      <c r="AR923" s="42" t="s">
        <v>6</v>
      </c>
      <c r="AS923" s="43">
        <v>20</v>
      </c>
      <c r="AT923" s="43">
        <v>17313620</v>
      </c>
      <c r="AU923" s="43">
        <v>3755154</v>
      </c>
      <c r="AV923" s="43">
        <v>13558466</v>
      </c>
      <c r="AW923" s="43">
        <v>60</v>
      </c>
      <c r="AX923" s="43">
        <v>1482743</v>
      </c>
      <c r="AY923" s="43">
        <v>1</v>
      </c>
      <c r="AZ923" s="43">
        <v>71</v>
      </c>
      <c r="BA923" s="43">
        <v>1052748</v>
      </c>
    </row>
    <row r="924" spans="42:53">
      <c r="AP924" s="42" t="s">
        <v>56</v>
      </c>
      <c r="AQ924" s="43">
        <v>21</v>
      </c>
      <c r="AR924" s="42" t="s">
        <v>6</v>
      </c>
      <c r="AS924" s="43">
        <v>20</v>
      </c>
      <c r="AT924" s="43">
        <v>17313620</v>
      </c>
      <c r="AU924" s="43">
        <v>3755154</v>
      </c>
      <c r="AV924" s="43">
        <v>13558466</v>
      </c>
      <c r="AW924" s="43">
        <v>61</v>
      </c>
      <c r="AX924" s="43">
        <v>1437696</v>
      </c>
      <c r="AY924" s="43">
        <v>1</v>
      </c>
      <c r="AZ924" s="43">
        <v>71</v>
      </c>
      <c r="BA924" s="43">
        <v>1020764</v>
      </c>
    </row>
    <row r="925" spans="42:53">
      <c r="AP925" s="42" t="s">
        <v>56</v>
      </c>
      <c r="AQ925" s="43">
        <v>21</v>
      </c>
      <c r="AR925" s="42" t="s">
        <v>6</v>
      </c>
      <c r="AS925" s="43">
        <v>20</v>
      </c>
      <c r="AT925" s="43">
        <v>17313620</v>
      </c>
      <c r="AU925" s="43">
        <v>3755154</v>
      </c>
      <c r="AV925" s="43">
        <v>13558466</v>
      </c>
      <c r="AW925" s="43">
        <v>62</v>
      </c>
      <c r="AX925" s="43">
        <v>1392211</v>
      </c>
      <c r="AY925" s="43">
        <v>1</v>
      </c>
      <c r="AZ925" s="43">
        <v>71</v>
      </c>
      <c r="BA925" s="43">
        <v>988470</v>
      </c>
    </row>
    <row r="926" spans="42:53">
      <c r="AP926" s="42" t="s">
        <v>56</v>
      </c>
      <c r="AQ926" s="43">
        <v>21</v>
      </c>
      <c r="AR926" s="42" t="s">
        <v>6</v>
      </c>
      <c r="AS926" s="43">
        <v>20</v>
      </c>
      <c r="AT926" s="43">
        <v>17313620</v>
      </c>
      <c r="AU926" s="43">
        <v>3755154</v>
      </c>
      <c r="AV926" s="43">
        <v>13558466</v>
      </c>
      <c r="AW926" s="43">
        <v>63</v>
      </c>
      <c r="AX926" s="43">
        <v>1346302</v>
      </c>
      <c r="AY926" s="43">
        <v>1</v>
      </c>
      <c r="AZ926" s="43">
        <v>71</v>
      </c>
      <c r="BA926" s="43">
        <v>955874</v>
      </c>
    </row>
    <row r="927" spans="42:53">
      <c r="AP927" s="42" t="s">
        <v>56</v>
      </c>
      <c r="AQ927" s="43">
        <v>21</v>
      </c>
      <c r="AR927" s="42" t="s">
        <v>6</v>
      </c>
      <c r="AS927" s="43">
        <v>20</v>
      </c>
      <c r="AT927" s="43">
        <v>17313620</v>
      </c>
      <c r="AU927" s="43">
        <v>3755154</v>
      </c>
      <c r="AV927" s="43">
        <v>13558466</v>
      </c>
      <c r="AW927" s="43">
        <v>64</v>
      </c>
      <c r="AX927" s="43">
        <v>1299983</v>
      </c>
      <c r="AY927" s="43">
        <v>1</v>
      </c>
      <c r="AZ927" s="43">
        <v>71</v>
      </c>
      <c r="BA927" s="43">
        <v>922988</v>
      </c>
    </row>
    <row r="928" spans="42:53">
      <c r="AP928" s="42" t="s">
        <v>56</v>
      </c>
      <c r="AQ928" s="43">
        <v>21</v>
      </c>
      <c r="AR928" s="42" t="s">
        <v>6</v>
      </c>
      <c r="AS928" s="43">
        <v>20</v>
      </c>
      <c r="AT928" s="43">
        <v>17313620</v>
      </c>
      <c r="AU928" s="43">
        <v>3755154</v>
      </c>
      <c r="AV928" s="43">
        <v>13558466</v>
      </c>
      <c r="AW928" s="43">
        <v>65</v>
      </c>
      <c r="AX928" s="43">
        <v>1253268</v>
      </c>
      <c r="AY928" s="43">
        <v>1</v>
      </c>
      <c r="AZ928" s="43">
        <v>72</v>
      </c>
      <c r="BA928" s="43">
        <v>902353</v>
      </c>
    </row>
    <row r="929" spans="42:53">
      <c r="AP929" s="42" t="s">
        <v>56</v>
      </c>
      <c r="AQ929" s="43">
        <v>21</v>
      </c>
      <c r="AR929" s="42" t="s">
        <v>6</v>
      </c>
      <c r="AS929" s="43">
        <v>20</v>
      </c>
      <c r="AT929" s="43">
        <v>17313620</v>
      </c>
      <c r="AU929" s="43">
        <v>3755154</v>
      </c>
      <c r="AV929" s="43">
        <v>13558466</v>
      </c>
      <c r="AW929" s="43">
        <v>66</v>
      </c>
      <c r="AX929" s="43">
        <v>1809257</v>
      </c>
      <c r="AY929" s="43">
        <v>1</v>
      </c>
      <c r="AZ929" s="43">
        <v>72</v>
      </c>
      <c r="BA929" s="43">
        <v>1302665</v>
      </c>
    </row>
    <row r="930" spans="42:53">
      <c r="AP930" s="42" t="s">
        <v>56</v>
      </c>
      <c r="AQ930" s="43">
        <v>21</v>
      </c>
      <c r="AR930" s="42" t="s">
        <v>6</v>
      </c>
      <c r="AS930" s="43">
        <v>20</v>
      </c>
      <c r="AT930" s="43">
        <v>17313620</v>
      </c>
      <c r="AU930" s="43">
        <v>3755154</v>
      </c>
      <c r="AV930" s="43">
        <v>13558466</v>
      </c>
      <c r="AW930" s="43">
        <v>67</v>
      </c>
      <c r="AX930" s="43">
        <v>1243345</v>
      </c>
      <c r="AY930" s="43">
        <v>0.71499999999999997</v>
      </c>
      <c r="AZ930" s="43">
        <v>72</v>
      </c>
      <c r="BA930" s="43">
        <v>895208</v>
      </c>
    </row>
    <row r="931" spans="42:53">
      <c r="AP931" s="42" t="s">
        <v>56</v>
      </c>
      <c r="AQ931" s="43">
        <v>22</v>
      </c>
      <c r="AR931" s="42" t="s">
        <v>6</v>
      </c>
      <c r="AS931" s="43">
        <v>27</v>
      </c>
      <c r="AT931" s="43">
        <v>15111911</v>
      </c>
      <c r="AU931" s="43">
        <v>0</v>
      </c>
      <c r="AV931" s="43">
        <v>15111911</v>
      </c>
      <c r="AW931" s="43">
        <v>59</v>
      </c>
      <c r="AX931" s="43">
        <v>91953</v>
      </c>
      <c r="AY931" s="43">
        <v>0.06</v>
      </c>
      <c r="AZ931" s="43">
        <v>72</v>
      </c>
      <c r="BA931" s="43">
        <v>66206</v>
      </c>
    </row>
    <row r="932" spans="42:53">
      <c r="AP932" s="42" t="s">
        <v>56</v>
      </c>
      <c r="AQ932" s="43">
        <v>22</v>
      </c>
      <c r="AR932" s="42" t="s">
        <v>6</v>
      </c>
      <c r="AS932" s="43">
        <v>27</v>
      </c>
      <c r="AT932" s="43">
        <v>15111911</v>
      </c>
      <c r="AU932" s="43">
        <v>0</v>
      </c>
      <c r="AV932" s="43">
        <v>15111911</v>
      </c>
      <c r="AW932" s="43">
        <v>60</v>
      </c>
      <c r="AX932" s="43">
        <v>1482743</v>
      </c>
      <c r="AY932" s="43">
        <v>1</v>
      </c>
      <c r="AZ932" s="43">
        <v>73</v>
      </c>
      <c r="BA932" s="43">
        <v>1082402</v>
      </c>
    </row>
    <row r="933" spans="42:53">
      <c r="AP933" s="42" t="s">
        <v>56</v>
      </c>
      <c r="AQ933" s="43">
        <v>22</v>
      </c>
      <c r="AR933" s="42" t="s">
        <v>6</v>
      </c>
      <c r="AS933" s="43">
        <v>27</v>
      </c>
      <c r="AT933" s="43">
        <v>15111911</v>
      </c>
      <c r="AU933" s="43">
        <v>0</v>
      </c>
      <c r="AV933" s="43">
        <v>15111911</v>
      </c>
      <c r="AW933" s="43">
        <v>61</v>
      </c>
      <c r="AX933" s="43">
        <v>1437696</v>
      </c>
      <c r="AY933" s="43">
        <v>1</v>
      </c>
      <c r="AZ933" s="43">
        <v>73</v>
      </c>
      <c r="BA933" s="43">
        <v>1049518</v>
      </c>
    </row>
    <row r="934" spans="42:53">
      <c r="AP934" s="42" t="s">
        <v>56</v>
      </c>
      <c r="AQ934" s="43">
        <v>22</v>
      </c>
      <c r="AR934" s="42" t="s">
        <v>6</v>
      </c>
      <c r="AS934" s="43">
        <v>27</v>
      </c>
      <c r="AT934" s="43">
        <v>15111911</v>
      </c>
      <c r="AU934" s="43">
        <v>0</v>
      </c>
      <c r="AV934" s="43">
        <v>15111911</v>
      </c>
      <c r="AW934" s="43">
        <v>62</v>
      </c>
      <c r="AX934" s="43">
        <v>1392211</v>
      </c>
      <c r="AY934" s="43">
        <v>1</v>
      </c>
      <c r="AZ934" s="43">
        <v>73</v>
      </c>
      <c r="BA934" s="43">
        <v>1016314</v>
      </c>
    </row>
    <row r="935" spans="42:53">
      <c r="AP935" s="42" t="s">
        <v>56</v>
      </c>
      <c r="AQ935" s="43">
        <v>22</v>
      </c>
      <c r="AR935" s="42" t="s">
        <v>6</v>
      </c>
      <c r="AS935" s="43">
        <v>27</v>
      </c>
      <c r="AT935" s="43">
        <v>15111911</v>
      </c>
      <c r="AU935" s="43">
        <v>0</v>
      </c>
      <c r="AV935" s="43">
        <v>15111911</v>
      </c>
      <c r="AW935" s="43">
        <v>63</v>
      </c>
      <c r="AX935" s="43">
        <v>1346302</v>
      </c>
      <c r="AY935" s="43">
        <v>1</v>
      </c>
      <c r="AZ935" s="43">
        <v>73</v>
      </c>
      <c r="BA935" s="43">
        <v>982800</v>
      </c>
    </row>
    <row r="936" spans="42:53">
      <c r="AP936" s="42" t="s">
        <v>56</v>
      </c>
      <c r="AQ936" s="43">
        <v>22</v>
      </c>
      <c r="AR936" s="42" t="s">
        <v>6</v>
      </c>
      <c r="AS936" s="43">
        <v>27</v>
      </c>
      <c r="AT936" s="43">
        <v>15111911</v>
      </c>
      <c r="AU936" s="43">
        <v>0</v>
      </c>
      <c r="AV936" s="43">
        <v>15111911</v>
      </c>
      <c r="AW936" s="43">
        <v>64</v>
      </c>
      <c r="AX936" s="43">
        <v>1299983</v>
      </c>
      <c r="AY936" s="43">
        <v>1</v>
      </c>
      <c r="AZ936" s="43">
        <v>74</v>
      </c>
      <c r="BA936" s="43">
        <v>961987</v>
      </c>
    </row>
    <row r="937" spans="42:53">
      <c r="AP937" s="42" t="s">
        <v>56</v>
      </c>
      <c r="AQ937" s="43">
        <v>22</v>
      </c>
      <c r="AR937" s="42" t="s">
        <v>6</v>
      </c>
      <c r="AS937" s="43">
        <v>27</v>
      </c>
      <c r="AT937" s="43">
        <v>15111911</v>
      </c>
      <c r="AU937" s="43">
        <v>0</v>
      </c>
      <c r="AV937" s="43">
        <v>15111911</v>
      </c>
      <c r="AW937" s="43">
        <v>65</v>
      </c>
      <c r="AX937" s="43">
        <v>1253268</v>
      </c>
      <c r="AY937" s="43">
        <v>1</v>
      </c>
      <c r="AZ937" s="43">
        <v>74</v>
      </c>
      <c r="BA937" s="43">
        <v>927418</v>
      </c>
    </row>
    <row r="938" spans="42:53">
      <c r="AP938" s="42" t="s">
        <v>56</v>
      </c>
      <c r="AQ938" s="43">
        <v>22</v>
      </c>
      <c r="AR938" s="42" t="s">
        <v>6</v>
      </c>
      <c r="AS938" s="43">
        <v>27</v>
      </c>
      <c r="AT938" s="43">
        <v>15111911</v>
      </c>
      <c r="AU938" s="43">
        <v>0</v>
      </c>
      <c r="AV938" s="43">
        <v>15111911</v>
      </c>
      <c r="AW938" s="43">
        <v>66</v>
      </c>
      <c r="AX938" s="43">
        <v>1809257</v>
      </c>
      <c r="AY938" s="43">
        <v>1</v>
      </c>
      <c r="AZ938" s="43">
        <v>74</v>
      </c>
      <c r="BA938" s="43">
        <v>1338850</v>
      </c>
    </row>
    <row r="939" spans="42:53">
      <c r="AP939" s="42" t="s">
        <v>56</v>
      </c>
      <c r="AQ939" s="43">
        <v>22</v>
      </c>
      <c r="AR939" s="42" t="s">
        <v>6</v>
      </c>
      <c r="AS939" s="43">
        <v>27</v>
      </c>
      <c r="AT939" s="43">
        <v>15111911</v>
      </c>
      <c r="AU939" s="43">
        <v>0</v>
      </c>
      <c r="AV939" s="43">
        <v>15111911</v>
      </c>
      <c r="AW939" s="43">
        <v>67</v>
      </c>
      <c r="AX939" s="43">
        <v>1738061</v>
      </c>
      <c r="AY939" s="43">
        <v>1</v>
      </c>
      <c r="AZ939" s="43">
        <v>75</v>
      </c>
      <c r="BA939" s="43">
        <v>1303546</v>
      </c>
    </row>
    <row r="940" spans="42:53">
      <c r="AP940" s="42" t="s">
        <v>56</v>
      </c>
      <c r="AQ940" s="43">
        <v>22</v>
      </c>
      <c r="AR940" s="42" t="s">
        <v>6</v>
      </c>
      <c r="AS940" s="43">
        <v>27</v>
      </c>
      <c r="AT940" s="43">
        <v>15111911</v>
      </c>
      <c r="AU940" s="43">
        <v>0</v>
      </c>
      <c r="AV940" s="43">
        <v>15111911</v>
      </c>
      <c r="AW940" s="43">
        <v>68</v>
      </c>
      <c r="AX940" s="43">
        <v>1666335</v>
      </c>
      <c r="AY940" s="43">
        <v>1</v>
      </c>
      <c r="AZ940" s="43">
        <v>76</v>
      </c>
      <c r="BA940" s="43">
        <v>1266415</v>
      </c>
    </row>
    <row r="941" spans="42:53">
      <c r="AP941" s="42" t="s">
        <v>56</v>
      </c>
      <c r="AQ941" s="43">
        <v>22</v>
      </c>
      <c r="AR941" s="42" t="s">
        <v>6</v>
      </c>
      <c r="AS941" s="43">
        <v>27</v>
      </c>
      <c r="AT941" s="43">
        <v>15111911</v>
      </c>
      <c r="AU941" s="43">
        <v>0</v>
      </c>
      <c r="AV941" s="43">
        <v>15111911</v>
      </c>
      <c r="AW941" s="43">
        <v>69</v>
      </c>
      <c r="AX941" s="43">
        <v>1594102</v>
      </c>
      <c r="AY941" s="43">
        <v>1</v>
      </c>
      <c r="AZ941" s="43">
        <v>76</v>
      </c>
      <c r="BA941" s="43">
        <v>1211518</v>
      </c>
    </row>
    <row r="942" spans="42:53">
      <c r="AP942" s="42" t="s">
        <v>56</v>
      </c>
      <c r="AQ942" s="43">
        <v>23</v>
      </c>
      <c r="AR942" s="42" t="s">
        <v>7</v>
      </c>
      <c r="AS942" s="43">
        <v>3</v>
      </c>
      <c r="AT942" s="43">
        <v>12990467</v>
      </c>
      <c r="AU942" s="43">
        <v>0</v>
      </c>
      <c r="AV942" s="43">
        <v>12990467</v>
      </c>
      <c r="AW942" s="43">
        <v>61</v>
      </c>
      <c r="AX942" s="43">
        <v>890947</v>
      </c>
      <c r="AY942" s="43">
        <v>0.62</v>
      </c>
      <c r="AZ942" s="43">
        <v>74</v>
      </c>
      <c r="BA942" s="43">
        <v>659301</v>
      </c>
    </row>
    <row r="943" spans="42:53">
      <c r="AP943" s="42" t="s">
        <v>56</v>
      </c>
      <c r="AQ943" s="43">
        <v>23</v>
      </c>
      <c r="AR943" s="42" t="s">
        <v>7</v>
      </c>
      <c r="AS943" s="43">
        <v>3</v>
      </c>
      <c r="AT943" s="43">
        <v>12990467</v>
      </c>
      <c r="AU943" s="43">
        <v>0</v>
      </c>
      <c r="AV943" s="43">
        <v>12990467</v>
      </c>
      <c r="AW943" s="43">
        <v>62</v>
      </c>
      <c r="AX943" s="43">
        <v>1392211</v>
      </c>
      <c r="AY943" s="43">
        <v>1</v>
      </c>
      <c r="AZ943" s="43">
        <v>75</v>
      </c>
      <c r="BA943" s="43">
        <v>1044158</v>
      </c>
    </row>
    <row r="944" spans="42:53">
      <c r="AP944" s="42" t="s">
        <v>56</v>
      </c>
      <c r="AQ944" s="43">
        <v>23</v>
      </c>
      <c r="AR944" s="42" t="s">
        <v>7</v>
      </c>
      <c r="AS944" s="43">
        <v>3</v>
      </c>
      <c r="AT944" s="43">
        <v>12990467</v>
      </c>
      <c r="AU944" s="43">
        <v>0</v>
      </c>
      <c r="AV944" s="43">
        <v>12990467</v>
      </c>
      <c r="AW944" s="43">
        <v>63</v>
      </c>
      <c r="AX944" s="43">
        <v>1346302</v>
      </c>
      <c r="AY944" s="43">
        <v>1</v>
      </c>
      <c r="AZ944" s="43">
        <v>75</v>
      </c>
      <c r="BA944" s="43">
        <v>1009726</v>
      </c>
    </row>
    <row r="945" spans="42:53">
      <c r="AP945" s="42" t="s">
        <v>56</v>
      </c>
      <c r="AQ945" s="43">
        <v>23</v>
      </c>
      <c r="AR945" s="42" t="s">
        <v>7</v>
      </c>
      <c r="AS945" s="43">
        <v>3</v>
      </c>
      <c r="AT945" s="43">
        <v>12990467</v>
      </c>
      <c r="AU945" s="43">
        <v>0</v>
      </c>
      <c r="AV945" s="43">
        <v>12990467</v>
      </c>
      <c r="AW945" s="43">
        <v>64</v>
      </c>
      <c r="AX945" s="43">
        <v>1299983</v>
      </c>
      <c r="AY945" s="43">
        <v>1</v>
      </c>
      <c r="AZ945" s="43">
        <v>76</v>
      </c>
      <c r="BA945" s="43">
        <v>987987</v>
      </c>
    </row>
    <row r="946" spans="42:53">
      <c r="AP946" s="42" t="s">
        <v>56</v>
      </c>
      <c r="AQ946" s="43">
        <v>23</v>
      </c>
      <c r="AR946" s="42" t="s">
        <v>7</v>
      </c>
      <c r="AS946" s="43">
        <v>3</v>
      </c>
      <c r="AT946" s="43">
        <v>12990467</v>
      </c>
      <c r="AU946" s="43">
        <v>0</v>
      </c>
      <c r="AV946" s="43">
        <v>12990467</v>
      </c>
      <c r="AW946" s="43">
        <v>65</v>
      </c>
      <c r="AX946" s="43">
        <v>1253268</v>
      </c>
      <c r="AY946" s="43">
        <v>1</v>
      </c>
      <c r="AZ946" s="43">
        <v>76</v>
      </c>
      <c r="BA946" s="43">
        <v>952484</v>
      </c>
    </row>
    <row r="947" spans="42:53">
      <c r="AP947" s="42" t="s">
        <v>56</v>
      </c>
      <c r="AQ947" s="43">
        <v>23</v>
      </c>
      <c r="AR947" s="42" t="s">
        <v>7</v>
      </c>
      <c r="AS947" s="43">
        <v>3</v>
      </c>
      <c r="AT947" s="43">
        <v>12990467</v>
      </c>
      <c r="AU947" s="43">
        <v>0</v>
      </c>
      <c r="AV947" s="43">
        <v>12990467</v>
      </c>
      <c r="AW947" s="43">
        <v>66</v>
      </c>
      <c r="AX947" s="43">
        <v>1809257</v>
      </c>
      <c r="AY947" s="43">
        <v>1</v>
      </c>
      <c r="AZ947" s="43">
        <v>77</v>
      </c>
      <c r="BA947" s="43">
        <v>1393128</v>
      </c>
    </row>
    <row r="948" spans="42:53">
      <c r="AP948" s="42" t="s">
        <v>56</v>
      </c>
      <c r="AQ948" s="43">
        <v>23</v>
      </c>
      <c r="AR948" s="42" t="s">
        <v>7</v>
      </c>
      <c r="AS948" s="43">
        <v>3</v>
      </c>
      <c r="AT948" s="43">
        <v>12990467</v>
      </c>
      <c r="AU948" s="43">
        <v>0</v>
      </c>
      <c r="AV948" s="43">
        <v>12990467</v>
      </c>
      <c r="AW948" s="43">
        <v>67</v>
      </c>
      <c r="AX948" s="43">
        <v>1738061</v>
      </c>
      <c r="AY948" s="43">
        <v>1</v>
      </c>
      <c r="AZ948" s="43">
        <v>77</v>
      </c>
      <c r="BA948" s="43">
        <v>1338307</v>
      </c>
    </row>
    <row r="949" spans="42:53">
      <c r="AP949" s="42" t="s">
        <v>56</v>
      </c>
      <c r="AQ949" s="43">
        <v>23</v>
      </c>
      <c r="AR949" s="42" t="s">
        <v>7</v>
      </c>
      <c r="AS949" s="43">
        <v>3</v>
      </c>
      <c r="AT949" s="43">
        <v>12990467</v>
      </c>
      <c r="AU949" s="43">
        <v>0</v>
      </c>
      <c r="AV949" s="43">
        <v>12990467</v>
      </c>
      <c r="AW949" s="43">
        <v>68</v>
      </c>
      <c r="AX949" s="43">
        <v>1666335</v>
      </c>
      <c r="AY949" s="43">
        <v>1</v>
      </c>
      <c r="AZ949" s="43">
        <v>78</v>
      </c>
      <c r="BA949" s="43">
        <v>1299741</v>
      </c>
    </row>
    <row r="950" spans="42:53">
      <c r="AP950" s="42" t="s">
        <v>56</v>
      </c>
      <c r="AQ950" s="43">
        <v>23</v>
      </c>
      <c r="AR950" s="42" t="s">
        <v>7</v>
      </c>
      <c r="AS950" s="43">
        <v>3</v>
      </c>
      <c r="AT950" s="43">
        <v>12990467</v>
      </c>
      <c r="AU950" s="43">
        <v>0</v>
      </c>
      <c r="AV950" s="43">
        <v>12990467</v>
      </c>
      <c r="AW950" s="43">
        <v>69</v>
      </c>
      <c r="AX950" s="43">
        <v>1594102</v>
      </c>
      <c r="AY950" s="43">
        <v>1</v>
      </c>
      <c r="AZ950" s="43">
        <v>79</v>
      </c>
      <c r="BA950" s="43">
        <v>1259341</v>
      </c>
    </row>
    <row r="951" spans="42:53">
      <c r="AP951" s="42" t="s">
        <v>56</v>
      </c>
      <c r="AQ951" s="43">
        <v>24</v>
      </c>
      <c r="AR951" s="42" t="s">
        <v>7</v>
      </c>
      <c r="AS951" s="43">
        <v>10</v>
      </c>
      <c r="AT951" s="43">
        <v>10969993</v>
      </c>
      <c r="AU951" s="43">
        <v>0</v>
      </c>
      <c r="AV951" s="43">
        <v>10969993</v>
      </c>
      <c r="AW951" s="43">
        <v>62</v>
      </c>
      <c r="AX951" s="43">
        <v>262684</v>
      </c>
      <c r="AY951" s="43">
        <v>0.189</v>
      </c>
      <c r="AZ951" s="43">
        <v>76</v>
      </c>
      <c r="BA951" s="43">
        <v>199640</v>
      </c>
    </row>
    <row r="952" spans="42:53">
      <c r="AP952" s="42" t="s">
        <v>56</v>
      </c>
      <c r="AQ952" s="43">
        <v>24</v>
      </c>
      <c r="AR952" s="42" t="s">
        <v>7</v>
      </c>
      <c r="AS952" s="43">
        <v>10</v>
      </c>
      <c r="AT952" s="43">
        <v>10969993</v>
      </c>
      <c r="AU952" s="43">
        <v>0</v>
      </c>
      <c r="AV952" s="43">
        <v>10969993</v>
      </c>
      <c r="AW952" s="43">
        <v>63</v>
      </c>
      <c r="AX952" s="43">
        <v>1346302</v>
      </c>
      <c r="AY952" s="43">
        <v>1</v>
      </c>
      <c r="AZ952" s="43">
        <v>76</v>
      </c>
      <c r="BA952" s="43">
        <v>1023190</v>
      </c>
    </row>
    <row r="953" spans="42:53">
      <c r="AP953" s="42" t="s">
        <v>56</v>
      </c>
      <c r="AQ953" s="43">
        <v>24</v>
      </c>
      <c r="AR953" s="42" t="s">
        <v>7</v>
      </c>
      <c r="AS953" s="43">
        <v>10</v>
      </c>
      <c r="AT953" s="43">
        <v>10969993</v>
      </c>
      <c r="AU953" s="43">
        <v>0</v>
      </c>
      <c r="AV953" s="43">
        <v>10969993</v>
      </c>
      <c r="AW953" s="43">
        <v>64</v>
      </c>
      <c r="AX953" s="43">
        <v>1299983</v>
      </c>
      <c r="AY953" s="43">
        <v>1</v>
      </c>
      <c r="AZ953" s="43">
        <v>77</v>
      </c>
      <c r="BA953" s="43">
        <v>1000987</v>
      </c>
    </row>
    <row r="954" spans="42:53">
      <c r="AP954" s="42" t="s">
        <v>56</v>
      </c>
      <c r="AQ954" s="43">
        <v>24</v>
      </c>
      <c r="AR954" s="42" t="s">
        <v>7</v>
      </c>
      <c r="AS954" s="43">
        <v>10</v>
      </c>
      <c r="AT954" s="43">
        <v>10969993</v>
      </c>
      <c r="AU954" s="43">
        <v>0</v>
      </c>
      <c r="AV954" s="43">
        <v>10969993</v>
      </c>
      <c r="AW954" s="43">
        <v>65</v>
      </c>
      <c r="AX954" s="43">
        <v>1253268</v>
      </c>
      <c r="AY954" s="43">
        <v>1</v>
      </c>
      <c r="AZ954" s="43">
        <v>77</v>
      </c>
      <c r="BA954" s="43">
        <v>965016</v>
      </c>
    </row>
    <row r="955" spans="42:53">
      <c r="AP955" s="42" t="s">
        <v>56</v>
      </c>
      <c r="AQ955" s="43">
        <v>24</v>
      </c>
      <c r="AR955" s="42" t="s">
        <v>7</v>
      </c>
      <c r="AS955" s="43">
        <v>10</v>
      </c>
      <c r="AT955" s="43">
        <v>10969993</v>
      </c>
      <c r="AU955" s="43">
        <v>0</v>
      </c>
      <c r="AV955" s="43">
        <v>10969993</v>
      </c>
      <c r="AW955" s="43">
        <v>66</v>
      </c>
      <c r="AX955" s="43">
        <v>1809257</v>
      </c>
      <c r="AY955" s="43">
        <v>1</v>
      </c>
      <c r="AZ955" s="43">
        <v>78</v>
      </c>
      <c r="BA955" s="43">
        <v>1411220</v>
      </c>
    </row>
    <row r="956" spans="42:53">
      <c r="AP956" s="42" t="s">
        <v>56</v>
      </c>
      <c r="AQ956" s="43">
        <v>24</v>
      </c>
      <c r="AR956" s="42" t="s">
        <v>7</v>
      </c>
      <c r="AS956" s="43">
        <v>10</v>
      </c>
      <c r="AT956" s="43">
        <v>10969993</v>
      </c>
      <c r="AU956" s="43">
        <v>0</v>
      </c>
      <c r="AV956" s="43">
        <v>10969993</v>
      </c>
      <c r="AW956" s="43">
        <v>67</v>
      </c>
      <c r="AX956" s="43">
        <v>1738061</v>
      </c>
      <c r="AY956" s="43">
        <v>1</v>
      </c>
      <c r="AZ956" s="43">
        <v>79</v>
      </c>
      <c r="BA956" s="43">
        <v>1373068</v>
      </c>
    </row>
    <row r="957" spans="42:53">
      <c r="AP957" s="42" t="s">
        <v>56</v>
      </c>
      <c r="AQ957" s="43">
        <v>24</v>
      </c>
      <c r="AR957" s="42" t="s">
        <v>7</v>
      </c>
      <c r="AS957" s="43">
        <v>10</v>
      </c>
      <c r="AT957" s="43">
        <v>10969993</v>
      </c>
      <c r="AU957" s="43">
        <v>0</v>
      </c>
      <c r="AV957" s="43">
        <v>10969993</v>
      </c>
      <c r="AW957" s="43">
        <v>68</v>
      </c>
      <c r="AX957" s="43">
        <v>1666335</v>
      </c>
      <c r="AY957" s="43">
        <v>1</v>
      </c>
      <c r="AZ957" s="43">
        <v>80</v>
      </c>
      <c r="BA957" s="43">
        <v>1333068</v>
      </c>
    </row>
    <row r="958" spans="42:53">
      <c r="AP958" s="42" t="s">
        <v>56</v>
      </c>
      <c r="AQ958" s="43">
        <v>24</v>
      </c>
      <c r="AR958" s="42" t="s">
        <v>7</v>
      </c>
      <c r="AS958" s="43">
        <v>10</v>
      </c>
      <c r="AT958" s="43">
        <v>10969993</v>
      </c>
      <c r="AU958" s="43">
        <v>0</v>
      </c>
      <c r="AV958" s="43">
        <v>10969993</v>
      </c>
      <c r="AW958" s="43">
        <v>69</v>
      </c>
      <c r="AX958" s="43">
        <v>1594102</v>
      </c>
      <c r="AY958" s="43">
        <v>1</v>
      </c>
      <c r="AZ958" s="43">
        <v>81</v>
      </c>
      <c r="BA958" s="43">
        <v>1291223</v>
      </c>
    </row>
    <row r="959" spans="42:53">
      <c r="AP959" s="42" t="s">
        <v>56</v>
      </c>
      <c r="AQ959" s="43">
        <v>25</v>
      </c>
      <c r="AR959" s="42" t="s">
        <v>7</v>
      </c>
      <c r="AS959" s="43">
        <v>17</v>
      </c>
      <c r="AT959" s="43">
        <v>9071196</v>
      </c>
      <c r="AU959" s="43">
        <v>0</v>
      </c>
      <c r="AV959" s="43">
        <v>9071196</v>
      </c>
      <c r="AW959" s="43">
        <v>64</v>
      </c>
      <c r="AX959" s="43">
        <v>1010172</v>
      </c>
      <c r="AY959" s="43">
        <v>0.77700000000000002</v>
      </c>
      <c r="AZ959" s="43">
        <v>77</v>
      </c>
      <c r="BA959" s="43">
        <v>777832</v>
      </c>
    </row>
    <row r="960" spans="42:53">
      <c r="AP960" s="42" t="s">
        <v>56</v>
      </c>
      <c r="AQ960" s="43">
        <v>25</v>
      </c>
      <c r="AR960" s="42" t="s">
        <v>7</v>
      </c>
      <c r="AS960" s="43">
        <v>17</v>
      </c>
      <c r="AT960" s="43">
        <v>9071196</v>
      </c>
      <c r="AU960" s="43">
        <v>0</v>
      </c>
      <c r="AV960" s="43">
        <v>9071196</v>
      </c>
      <c r="AW960" s="43">
        <v>65</v>
      </c>
      <c r="AX960" s="43">
        <v>1253268</v>
      </c>
      <c r="AY960" s="43">
        <v>1</v>
      </c>
      <c r="AZ960" s="43">
        <v>78</v>
      </c>
      <c r="BA960" s="43">
        <v>977549</v>
      </c>
    </row>
    <row r="961" spans="42:53">
      <c r="AP961" s="42" t="s">
        <v>56</v>
      </c>
      <c r="AQ961" s="43">
        <v>25</v>
      </c>
      <c r="AR961" s="42" t="s">
        <v>7</v>
      </c>
      <c r="AS961" s="43">
        <v>17</v>
      </c>
      <c r="AT961" s="43">
        <v>9071196</v>
      </c>
      <c r="AU961" s="43">
        <v>0</v>
      </c>
      <c r="AV961" s="43">
        <v>9071196</v>
      </c>
      <c r="AW961" s="43">
        <v>66</v>
      </c>
      <c r="AX961" s="43">
        <v>1809257</v>
      </c>
      <c r="AY961" s="43">
        <v>1</v>
      </c>
      <c r="AZ961" s="43">
        <v>79</v>
      </c>
      <c r="BA961" s="43">
        <v>1429313</v>
      </c>
    </row>
    <row r="962" spans="42:53">
      <c r="AP962" s="42" t="s">
        <v>56</v>
      </c>
      <c r="AQ962" s="43">
        <v>25</v>
      </c>
      <c r="AR962" s="42" t="s">
        <v>7</v>
      </c>
      <c r="AS962" s="43">
        <v>17</v>
      </c>
      <c r="AT962" s="43">
        <v>9071196</v>
      </c>
      <c r="AU962" s="43">
        <v>0</v>
      </c>
      <c r="AV962" s="43">
        <v>9071196</v>
      </c>
      <c r="AW962" s="43">
        <v>67</v>
      </c>
      <c r="AX962" s="43">
        <v>1738061</v>
      </c>
      <c r="AY962" s="43">
        <v>1</v>
      </c>
      <c r="AZ962" s="43">
        <v>80</v>
      </c>
      <c r="BA962" s="43">
        <v>1390449</v>
      </c>
    </row>
    <row r="963" spans="42:53">
      <c r="AP963" s="42" t="s">
        <v>56</v>
      </c>
      <c r="AQ963" s="43">
        <v>25</v>
      </c>
      <c r="AR963" s="42" t="s">
        <v>7</v>
      </c>
      <c r="AS963" s="43">
        <v>17</v>
      </c>
      <c r="AT963" s="43">
        <v>9071196</v>
      </c>
      <c r="AU963" s="43">
        <v>0</v>
      </c>
      <c r="AV963" s="43">
        <v>9071196</v>
      </c>
      <c r="AW963" s="43">
        <v>68</v>
      </c>
      <c r="AX963" s="43">
        <v>1666335</v>
      </c>
      <c r="AY963" s="43">
        <v>1</v>
      </c>
      <c r="AZ963" s="43">
        <v>81</v>
      </c>
      <c r="BA963" s="43">
        <v>1349731</v>
      </c>
    </row>
    <row r="964" spans="42:53">
      <c r="AP964" s="42" t="s">
        <v>56</v>
      </c>
      <c r="AQ964" s="43">
        <v>25</v>
      </c>
      <c r="AR964" s="42" t="s">
        <v>7</v>
      </c>
      <c r="AS964" s="43">
        <v>17</v>
      </c>
      <c r="AT964" s="43">
        <v>9071196</v>
      </c>
      <c r="AU964" s="43">
        <v>0</v>
      </c>
      <c r="AV964" s="43">
        <v>9071196</v>
      </c>
      <c r="AW964" s="43">
        <v>69</v>
      </c>
      <c r="AX964" s="43">
        <v>1594102</v>
      </c>
      <c r="AY964" s="43">
        <v>1</v>
      </c>
      <c r="AZ964" s="43">
        <v>82</v>
      </c>
      <c r="BA964" s="43">
        <v>1307164</v>
      </c>
    </row>
    <row r="965" spans="42:53">
      <c r="AP965" s="42" t="s">
        <v>56</v>
      </c>
      <c r="AQ965" s="43">
        <v>26</v>
      </c>
      <c r="AR965" s="42" t="s">
        <v>7</v>
      </c>
      <c r="AS965" s="43">
        <v>24</v>
      </c>
      <c r="AT965" s="43">
        <v>7314783</v>
      </c>
      <c r="AU965" s="43">
        <v>0</v>
      </c>
      <c r="AV965" s="43">
        <v>7314783</v>
      </c>
      <c r="AW965" s="43">
        <v>65</v>
      </c>
      <c r="AX965" s="43">
        <v>507027</v>
      </c>
      <c r="AY965" s="43">
        <v>0.40500000000000003</v>
      </c>
      <c r="AZ965" s="43">
        <v>78</v>
      </c>
      <c r="BA965" s="43">
        <v>395481</v>
      </c>
    </row>
    <row r="966" spans="42:53">
      <c r="AP966" s="42" t="s">
        <v>56</v>
      </c>
      <c r="AQ966" s="43">
        <v>26</v>
      </c>
      <c r="AR966" s="42" t="s">
        <v>7</v>
      </c>
      <c r="AS966" s="43">
        <v>24</v>
      </c>
      <c r="AT966" s="43">
        <v>7314783</v>
      </c>
      <c r="AU966" s="43">
        <v>0</v>
      </c>
      <c r="AV966" s="43">
        <v>7314783</v>
      </c>
      <c r="AW966" s="43">
        <v>66</v>
      </c>
      <c r="AX966" s="43">
        <v>1809257</v>
      </c>
      <c r="AY966" s="43">
        <v>1</v>
      </c>
      <c r="AZ966" s="43">
        <v>79</v>
      </c>
      <c r="BA966" s="43">
        <v>1429313</v>
      </c>
    </row>
    <row r="967" spans="42:53">
      <c r="AP967" s="42" t="s">
        <v>56</v>
      </c>
      <c r="AQ967" s="43">
        <v>26</v>
      </c>
      <c r="AR967" s="42" t="s">
        <v>7</v>
      </c>
      <c r="AS967" s="43">
        <v>24</v>
      </c>
      <c r="AT967" s="43">
        <v>7314783</v>
      </c>
      <c r="AU967" s="43">
        <v>0</v>
      </c>
      <c r="AV967" s="43">
        <v>7314783</v>
      </c>
      <c r="AW967" s="43">
        <v>67</v>
      </c>
      <c r="AX967" s="43">
        <v>1738061</v>
      </c>
      <c r="AY967" s="43">
        <v>1</v>
      </c>
      <c r="AZ967" s="43">
        <v>80</v>
      </c>
      <c r="BA967" s="43">
        <v>1390449</v>
      </c>
    </row>
    <row r="968" spans="42:53">
      <c r="AP968" s="42" t="s">
        <v>56</v>
      </c>
      <c r="AQ968" s="43">
        <v>26</v>
      </c>
      <c r="AR968" s="42" t="s">
        <v>7</v>
      </c>
      <c r="AS968" s="43">
        <v>24</v>
      </c>
      <c r="AT968" s="43">
        <v>7314783</v>
      </c>
      <c r="AU968" s="43">
        <v>0</v>
      </c>
      <c r="AV968" s="43">
        <v>7314783</v>
      </c>
      <c r="AW968" s="43">
        <v>68</v>
      </c>
      <c r="AX968" s="43">
        <v>1666335</v>
      </c>
      <c r="AY968" s="43">
        <v>1</v>
      </c>
      <c r="AZ968" s="43">
        <v>81</v>
      </c>
      <c r="BA968" s="43">
        <v>1349731</v>
      </c>
    </row>
    <row r="969" spans="42:53">
      <c r="AP969" s="42" t="s">
        <v>56</v>
      </c>
      <c r="AQ969" s="43">
        <v>26</v>
      </c>
      <c r="AR969" s="42" t="s">
        <v>7</v>
      </c>
      <c r="AS969" s="43">
        <v>24</v>
      </c>
      <c r="AT969" s="43">
        <v>7314783</v>
      </c>
      <c r="AU969" s="43">
        <v>0</v>
      </c>
      <c r="AV969" s="43">
        <v>7314783</v>
      </c>
      <c r="AW969" s="43">
        <v>69</v>
      </c>
      <c r="AX969" s="43">
        <v>1594102</v>
      </c>
      <c r="AY969" s="43">
        <v>1</v>
      </c>
      <c r="AZ969" s="43">
        <v>82</v>
      </c>
      <c r="BA969" s="43">
        <v>1307164</v>
      </c>
    </row>
    <row r="970" spans="42:53">
      <c r="AP970" s="42" t="s">
        <v>56</v>
      </c>
      <c r="AQ970" s="43">
        <v>27</v>
      </c>
      <c r="AR970" s="42" t="s">
        <v>8</v>
      </c>
      <c r="AS970" s="43">
        <v>1</v>
      </c>
      <c r="AT970" s="43">
        <v>5721460</v>
      </c>
      <c r="AU970" s="43">
        <v>0</v>
      </c>
      <c r="AV970" s="43">
        <v>5721460</v>
      </c>
      <c r="AW970" s="43">
        <v>66</v>
      </c>
      <c r="AX970" s="43">
        <v>722961</v>
      </c>
      <c r="AY970" s="43">
        <v>0.4</v>
      </c>
      <c r="AZ970" s="43">
        <v>78</v>
      </c>
      <c r="BA970" s="43">
        <v>563910</v>
      </c>
    </row>
    <row r="971" spans="42:53">
      <c r="AP971" s="42" t="s">
        <v>56</v>
      </c>
      <c r="AQ971" s="43">
        <v>27</v>
      </c>
      <c r="AR971" s="42" t="s">
        <v>8</v>
      </c>
      <c r="AS971" s="43">
        <v>1</v>
      </c>
      <c r="AT971" s="43">
        <v>5721460</v>
      </c>
      <c r="AU971" s="43">
        <v>0</v>
      </c>
      <c r="AV971" s="43">
        <v>5721460</v>
      </c>
      <c r="AW971" s="43">
        <v>67</v>
      </c>
      <c r="AX971" s="43">
        <v>1738061</v>
      </c>
      <c r="AY971" s="43">
        <v>1</v>
      </c>
      <c r="AZ971" s="43">
        <v>79</v>
      </c>
      <c r="BA971" s="43">
        <v>1373068</v>
      </c>
    </row>
    <row r="972" spans="42:53">
      <c r="AP972" s="42" t="s">
        <v>56</v>
      </c>
      <c r="AQ972" s="43">
        <v>27</v>
      </c>
      <c r="AR972" s="42" t="s">
        <v>8</v>
      </c>
      <c r="AS972" s="43">
        <v>1</v>
      </c>
      <c r="AT972" s="43">
        <v>5721460</v>
      </c>
      <c r="AU972" s="43">
        <v>0</v>
      </c>
      <c r="AV972" s="43">
        <v>5721460</v>
      </c>
      <c r="AW972" s="43">
        <v>68</v>
      </c>
      <c r="AX972" s="43">
        <v>1666335</v>
      </c>
      <c r="AY972" s="43">
        <v>1</v>
      </c>
      <c r="AZ972" s="43">
        <v>80</v>
      </c>
      <c r="BA972" s="43">
        <v>1333068</v>
      </c>
    </row>
    <row r="973" spans="42:53">
      <c r="AP973" s="42" t="s">
        <v>56</v>
      </c>
      <c r="AQ973" s="43">
        <v>27</v>
      </c>
      <c r="AR973" s="42" t="s">
        <v>8</v>
      </c>
      <c r="AS973" s="43">
        <v>1</v>
      </c>
      <c r="AT973" s="43">
        <v>5721460</v>
      </c>
      <c r="AU973" s="43">
        <v>0</v>
      </c>
      <c r="AV973" s="43">
        <v>5721460</v>
      </c>
      <c r="AW973" s="43">
        <v>69</v>
      </c>
      <c r="AX973" s="43">
        <v>1594102</v>
      </c>
      <c r="AY973" s="43">
        <v>1</v>
      </c>
      <c r="AZ973" s="43">
        <v>81</v>
      </c>
      <c r="BA973" s="43">
        <v>1291223</v>
      </c>
    </row>
    <row r="974" spans="42:53">
      <c r="AP974" s="42" t="s">
        <v>56</v>
      </c>
      <c r="AQ974" s="43">
        <v>28</v>
      </c>
      <c r="AR974" s="42" t="s">
        <v>8</v>
      </c>
      <c r="AS974" s="43">
        <v>8</v>
      </c>
      <c r="AT974" s="43">
        <v>4311933</v>
      </c>
      <c r="AU974" s="43">
        <v>0</v>
      </c>
      <c r="AV974" s="43">
        <v>4311933</v>
      </c>
      <c r="AW974" s="43">
        <v>67</v>
      </c>
      <c r="AX974" s="43">
        <v>1051495</v>
      </c>
      <c r="AY974" s="43">
        <v>0.60499999999999998</v>
      </c>
      <c r="AZ974" s="43">
        <v>77</v>
      </c>
      <c r="BA974" s="43">
        <v>809651</v>
      </c>
    </row>
    <row r="975" spans="42:53">
      <c r="AP975" s="42" t="s">
        <v>56</v>
      </c>
      <c r="AQ975" s="43">
        <v>28</v>
      </c>
      <c r="AR975" s="42" t="s">
        <v>8</v>
      </c>
      <c r="AS975" s="43">
        <v>8</v>
      </c>
      <c r="AT975" s="43">
        <v>4311933</v>
      </c>
      <c r="AU975" s="43">
        <v>0</v>
      </c>
      <c r="AV975" s="43">
        <v>4311933</v>
      </c>
      <c r="AW975" s="43">
        <v>68</v>
      </c>
      <c r="AX975" s="43">
        <v>1666335</v>
      </c>
      <c r="AY975" s="43">
        <v>1</v>
      </c>
      <c r="AZ975" s="43">
        <v>78</v>
      </c>
      <c r="BA975" s="43">
        <v>1299741</v>
      </c>
    </row>
    <row r="976" spans="42:53">
      <c r="AP976" s="42" t="s">
        <v>56</v>
      </c>
      <c r="AQ976" s="43">
        <v>28</v>
      </c>
      <c r="AR976" s="42" t="s">
        <v>8</v>
      </c>
      <c r="AS976" s="43">
        <v>8</v>
      </c>
      <c r="AT976" s="43">
        <v>4311933</v>
      </c>
      <c r="AU976" s="43">
        <v>0</v>
      </c>
      <c r="AV976" s="43">
        <v>4311933</v>
      </c>
      <c r="AW976" s="43">
        <v>69</v>
      </c>
      <c r="AX976" s="43">
        <v>1594102</v>
      </c>
      <c r="AY976" s="43">
        <v>1</v>
      </c>
      <c r="AZ976" s="43">
        <v>79</v>
      </c>
      <c r="BA976" s="43">
        <v>1259341</v>
      </c>
    </row>
    <row r="977" spans="42:53">
      <c r="AP977" s="42" t="s">
        <v>56</v>
      </c>
      <c r="AQ977" s="43">
        <v>29</v>
      </c>
      <c r="AR977" s="42" t="s">
        <v>8</v>
      </c>
      <c r="AS977" s="43">
        <v>15</v>
      </c>
      <c r="AT977" s="43">
        <v>3106909</v>
      </c>
      <c r="AU977" s="43">
        <v>0</v>
      </c>
      <c r="AV977" s="43">
        <v>3106909</v>
      </c>
      <c r="AW977" s="43">
        <v>68</v>
      </c>
      <c r="AX977" s="43">
        <v>1512807</v>
      </c>
      <c r="AY977" s="43">
        <v>0.90800000000000003</v>
      </c>
      <c r="AZ977" s="43">
        <v>76</v>
      </c>
      <c r="BA977" s="43">
        <v>1149733</v>
      </c>
    </row>
    <row r="978" spans="42:53">
      <c r="AP978" s="42" t="s">
        <v>56</v>
      </c>
      <c r="AQ978" s="43">
        <v>29</v>
      </c>
      <c r="AR978" s="42" t="s">
        <v>8</v>
      </c>
      <c r="AS978" s="43">
        <v>15</v>
      </c>
      <c r="AT978" s="43">
        <v>3106909</v>
      </c>
      <c r="AU978" s="43">
        <v>0</v>
      </c>
      <c r="AV978" s="43">
        <v>3106909</v>
      </c>
      <c r="AW978" s="43">
        <v>69</v>
      </c>
      <c r="AX978" s="43">
        <v>1594102</v>
      </c>
      <c r="AY978" s="43">
        <v>1</v>
      </c>
      <c r="AZ978" s="43">
        <v>76</v>
      </c>
      <c r="BA978" s="43">
        <v>1211518</v>
      </c>
    </row>
    <row r="979" spans="42:53">
      <c r="AP979" s="42" t="s">
        <v>56</v>
      </c>
      <c r="AQ979" s="43">
        <v>30</v>
      </c>
      <c r="AR979" s="42" t="s">
        <v>8</v>
      </c>
      <c r="AS979" s="43">
        <v>23</v>
      </c>
      <c r="AT979" s="43">
        <v>2127095</v>
      </c>
      <c r="AU979" s="43">
        <v>0</v>
      </c>
      <c r="AV979" s="43">
        <v>2127095</v>
      </c>
      <c r="AW979" s="43">
        <v>68</v>
      </c>
      <c r="AX979" s="43">
        <v>532993</v>
      </c>
      <c r="AY979" s="43">
        <v>0.32</v>
      </c>
      <c r="AZ979" s="43">
        <v>73</v>
      </c>
      <c r="BA979" s="43">
        <v>389085</v>
      </c>
    </row>
    <row r="980" spans="42:53">
      <c r="AP980" s="42" t="s">
        <v>56</v>
      </c>
      <c r="AQ980" s="43">
        <v>30</v>
      </c>
      <c r="AR980" s="42" t="s">
        <v>8</v>
      </c>
      <c r="AS980" s="43">
        <v>23</v>
      </c>
      <c r="AT980" s="43">
        <v>2127095</v>
      </c>
      <c r="AU980" s="43">
        <v>0</v>
      </c>
      <c r="AV980" s="43">
        <v>2127095</v>
      </c>
      <c r="AW980" s="43">
        <v>69</v>
      </c>
      <c r="AX980" s="43">
        <v>1594102</v>
      </c>
      <c r="AY980" s="43">
        <v>1</v>
      </c>
      <c r="AZ980" s="43">
        <v>73</v>
      </c>
      <c r="BA980" s="43">
        <v>1163694</v>
      </c>
    </row>
    <row r="981" spans="42:53">
      <c r="AP981" s="42" t="s">
        <v>56</v>
      </c>
      <c r="AQ981" s="43">
        <v>31</v>
      </c>
      <c r="AR981" s="42" t="s">
        <v>8</v>
      </c>
      <c r="AS981" s="43">
        <v>29</v>
      </c>
      <c r="AT981" s="43">
        <v>1393196</v>
      </c>
      <c r="AU981" s="43">
        <v>0</v>
      </c>
      <c r="AV981" s="43">
        <v>1393196</v>
      </c>
      <c r="AW981" s="43">
        <v>69</v>
      </c>
      <c r="AX981" s="43">
        <v>1393196</v>
      </c>
      <c r="AY981" s="43">
        <v>0.874</v>
      </c>
      <c r="AZ981" s="43">
        <v>70</v>
      </c>
      <c r="BA981" s="43">
        <v>975237</v>
      </c>
    </row>
    <row r="982" spans="42:53">
      <c r="AP982" s="42" t="s">
        <v>56</v>
      </c>
      <c r="AQ982" s="43">
        <v>32</v>
      </c>
      <c r="AR982" s="42" t="s">
        <v>9</v>
      </c>
      <c r="AS982" s="43">
        <v>5</v>
      </c>
      <c r="AT982" s="43">
        <v>925919</v>
      </c>
      <c r="AU982" s="43">
        <v>0</v>
      </c>
      <c r="AV982" s="43">
        <v>925919</v>
      </c>
      <c r="AW982" s="43">
        <v>69</v>
      </c>
      <c r="AX982" s="43">
        <v>925919</v>
      </c>
      <c r="AY982" s="43">
        <v>0.58099999999999996</v>
      </c>
      <c r="AZ982" s="43">
        <v>66</v>
      </c>
      <c r="BA982" s="43">
        <v>611107</v>
      </c>
    </row>
    <row r="983" spans="42:53">
      <c r="AP983" s="42" t="s">
        <v>56</v>
      </c>
      <c r="AQ983" s="43">
        <v>33</v>
      </c>
      <c r="AR983" s="42" t="s">
        <v>9</v>
      </c>
      <c r="AS983" s="43">
        <v>12</v>
      </c>
      <c r="AT983" s="43">
        <v>745970</v>
      </c>
      <c r="AU983" s="43">
        <v>0</v>
      </c>
      <c r="AV983" s="43">
        <v>745970</v>
      </c>
      <c r="AW983" s="43">
        <v>69</v>
      </c>
      <c r="AX983" s="43">
        <v>745970</v>
      </c>
      <c r="AY983" s="43">
        <v>0.46800000000000003</v>
      </c>
      <c r="AZ983" s="43">
        <v>61</v>
      </c>
      <c r="BA983" s="43">
        <v>455042</v>
      </c>
    </row>
    <row r="984" spans="42:53">
      <c r="AP984" s="42" t="s">
        <v>56</v>
      </c>
      <c r="AQ984" s="43">
        <v>34</v>
      </c>
      <c r="AR984" s="42" t="s">
        <v>9</v>
      </c>
      <c r="AS984" s="43">
        <v>19</v>
      </c>
      <c r="AT984" s="43">
        <v>874057</v>
      </c>
      <c r="AU984" s="43">
        <v>0</v>
      </c>
      <c r="AV984" s="43">
        <v>874057</v>
      </c>
      <c r="AW984" s="43">
        <v>69</v>
      </c>
      <c r="AX984" s="43">
        <v>874057</v>
      </c>
      <c r="AY984" s="43">
        <v>0.54800000000000004</v>
      </c>
      <c r="AZ984" s="43">
        <v>56</v>
      </c>
      <c r="BA984" s="43">
        <v>489472</v>
      </c>
    </row>
    <row r="985" spans="42:53">
      <c r="AP985" s="42" t="s">
        <v>56</v>
      </c>
      <c r="AQ985" s="43">
        <v>35</v>
      </c>
      <c r="AR985" s="42" t="s">
        <v>9</v>
      </c>
      <c r="AS985" s="43">
        <v>26</v>
      </c>
      <c r="AT985" s="43">
        <v>1330885</v>
      </c>
      <c r="AU985" s="43">
        <v>0</v>
      </c>
      <c r="AV985" s="43">
        <v>1330885</v>
      </c>
      <c r="AW985" s="43">
        <v>69</v>
      </c>
      <c r="AX985" s="43">
        <v>1330885</v>
      </c>
      <c r="AY985" s="43">
        <v>0.83499999999999996</v>
      </c>
      <c r="AZ985" s="43">
        <v>51</v>
      </c>
      <c r="BA985" s="43">
        <v>678751</v>
      </c>
    </row>
    <row r="986" spans="42:53">
      <c r="AP986" s="42" t="s">
        <v>56</v>
      </c>
      <c r="AQ986" s="43">
        <v>36</v>
      </c>
      <c r="AR986" s="42" t="s">
        <v>10</v>
      </c>
      <c r="AS986" s="43">
        <v>2</v>
      </c>
      <c r="AT986" s="43">
        <v>2137160</v>
      </c>
      <c r="AU986" s="43">
        <v>570438</v>
      </c>
      <c r="AV986" s="43">
        <v>1566722</v>
      </c>
      <c r="AW986" s="43">
        <v>68</v>
      </c>
      <c r="AX986" s="43">
        <v>543058</v>
      </c>
      <c r="AY986" s="43">
        <v>0.32600000000000001</v>
      </c>
      <c r="AZ986" s="43">
        <v>47</v>
      </c>
      <c r="BA986" s="43">
        <v>255237</v>
      </c>
    </row>
    <row r="987" spans="42:53">
      <c r="AP987" s="42" t="s">
        <v>56</v>
      </c>
      <c r="AQ987" s="43">
        <v>36</v>
      </c>
      <c r="AR987" s="42" t="s">
        <v>10</v>
      </c>
      <c r="AS987" s="43">
        <v>2</v>
      </c>
      <c r="AT987" s="43">
        <v>2137160</v>
      </c>
      <c r="AU987" s="43">
        <v>570438</v>
      </c>
      <c r="AV987" s="43">
        <v>1566722</v>
      </c>
      <c r="AW987" s="43">
        <v>69</v>
      </c>
      <c r="AX987" s="43">
        <v>1023664</v>
      </c>
      <c r="AY987" s="43">
        <v>0.64200000000000002</v>
      </c>
      <c r="AZ987" s="43">
        <v>46</v>
      </c>
      <c r="BA987" s="43">
        <v>470885</v>
      </c>
    </row>
    <row r="988" spans="42:53">
      <c r="AP988" s="42" t="s">
        <v>56</v>
      </c>
      <c r="AQ988" s="43">
        <v>37</v>
      </c>
      <c r="AR988" s="42" t="s">
        <v>10</v>
      </c>
      <c r="AS988" s="43">
        <v>9</v>
      </c>
      <c r="AT988" s="43">
        <v>3313590</v>
      </c>
      <c r="AU988" s="43">
        <v>2259884</v>
      </c>
      <c r="AV988" s="43">
        <v>1053706</v>
      </c>
      <c r="AW988" s="43">
        <v>67</v>
      </c>
      <c r="AX988" s="43">
        <v>53152</v>
      </c>
      <c r="AY988" s="43">
        <v>3.1E-2</v>
      </c>
      <c r="AZ988" s="43">
        <v>43</v>
      </c>
      <c r="BA988" s="43">
        <v>22855</v>
      </c>
    </row>
    <row r="989" spans="42:53">
      <c r="AP989" s="42" t="s">
        <v>56</v>
      </c>
      <c r="AQ989" s="43">
        <v>37</v>
      </c>
      <c r="AR989" s="42" t="s">
        <v>10</v>
      </c>
      <c r="AS989" s="43">
        <v>9</v>
      </c>
      <c r="AT989" s="43">
        <v>3313590</v>
      </c>
      <c r="AU989" s="43">
        <v>2259884</v>
      </c>
      <c r="AV989" s="43">
        <v>1053706</v>
      </c>
      <c r="AW989" s="43">
        <v>68</v>
      </c>
      <c r="AX989" s="43">
        <v>1000554</v>
      </c>
      <c r="AY989" s="43">
        <v>0.6</v>
      </c>
      <c r="AZ989" s="43">
        <v>42</v>
      </c>
      <c r="BA989" s="43">
        <v>420233</v>
      </c>
    </row>
    <row r="990" spans="42:53">
      <c r="AP990" s="42" t="s">
        <v>56</v>
      </c>
      <c r="AQ990" s="43">
        <v>38</v>
      </c>
      <c r="AR990" s="42" t="s">
        <v>10</v>
      </c>
      <c r="AS990" s="43">
        <v>16</v>
      </c>
      <c r="AT990" s="43">
        <v>4880880</v>
      </c>
      <c r="AU990" s="43">
        <v>4343933</v>
      </c>
      <c r="AV990" s="43">
        <v>536947</v>
      </c>
      <c r="AW990" s="43">
        <v>67</v>
      </c>
      <c r="AX990" s="43">
        <v>536947</v>
      </c>
      <c r="AY990" s="43">
        <v>0.309</v>
      </c>
      <c r="AZ990" s="43">
        <v>38</v>
      </c>
      <c r="BA990" s="43">
        <v>204040</v>
      </c>
    </row>
    <row r="991" spans="42:53">
      <c r="AP991" s="42" t="s">
        <v>56</v>
      </c>
      <c r="AQ991" s="43">
        <v>39</v>
      </c>
      <c r="AR991" s="42" t="s">
        <v>10</v>
      </c>
      <c r="AS991" s="43">
        <v>23</v>
      </c>
      <c r="AT991" s="43">
        <v>6859738</v>
      </c>
      <c r="AU991" s="43">
        <v>6749738</v>
      </c>
      <c r="AV991" s="43">
        <v>110000</v>
      </c>
      <c r="AW991" s="43">
        <v>65</v>
      </c>
      <c r="AX991" s="43">
        <v>51982</v>
      </c>
      <c r="AY991" s="43">
        <v>4.1000000000000002E-2</v>
      </c>
      <c r="AZ991" s="43">
        <v>35</v>
      </c>
      <c r="BA991" s="43">
        <v>18194</v>
      </c>
    </row>
    <row r="992" spans="42:53">
      <c r="AP992" s="42" t="s">
        <v>56</v>
      </c>
      <c r="AQ992" s="43">
        <v>39</v>
      </c>
      <c r="AR992" s="42" t="s">
        <v>10</v>
      </c>
      <c r="AS992" s="43">
        <v>23</v>
      </c>
      <c r="AT992" s="43">
        <v>6859738</v>
      </c>
      <c r="AU992" s="43">
        <v>6749738</v>
      </c>
      <c r="AV992" s="43">
        <v>110000</v>
      </c>
      <c r="AW992" s="43">
        <v>66</v>
      </c>
      <c r="AX992" s="43">
        <v>58018</v>
      </c>
      <c r="AY992" s="43">
        <v>3.2000000000000001E-2</v>
      </c>
      <c r="AZ992" s="43">
        <v>34</v>
      </c>
      <c r="BA992" s="43">
        <v>19726</v>
      </c>
    </row>
    <row r="993" spans="42:53">
      <c r="AP993" s="42" t="s">
        <v>57</v>
      </c>
      <c r="AQ993" s="43">
        <v>10</v>
      </c>
      <c r="AR993" s="42" t="s">
        <v>4</v>
      </c>
      <c r="AS993" s="43">
        <v>4</v>
      </c>
      <c r="AT993" s="43">
        <v>40907825</v>
      </c>
      <c r="AU993" s="43">
        <v>36191098</v>
      </c>
      <c r="AV993" s="43">
        <v>4716727</v>
      </c>
      <c r="AW993" s="43">
        <v>45</v>
      </c>
      <c r="AX993" s="43">
        <v>676553</v>
      </c>
      <c r="AY993" s="43">
        <v>0.32300000000000001</v>
      </c>
      <c r="AZ993" s="43">
        <v>60</v>
      </c>
      <c r="BA993" s="43">
        <v>405932</v>
      </c>
    </row>
    <row r="994" spans="42:53">
      <c r="AP994" s="42" t="s">
        <v>57</v>
      </c>
      <c r="AQ994" s="43">
        <v>10</v>
      </c>
      <c r="AR994" s="42" t="s">
        <v>4</v>
      </c>
      <c r="AS994" s="43">
        <v>4</v>
      </c>
      <c r="AT994" s="43">
        <v>40907825</v>
      </c>
      <c r="AU994" s="43">
        <v>36191098</v>
      </c>
      <c r="AV994" s="43">
        <v>4716727</v>
      </c>
      <c r="AW994" s="43">
        <v>46</v>
      </c>
      <c r="AX994" s="43">
        <v>2059999</v>
      </c>
      <c r="AY994" s="43">
        <v>1</v>
      </c>
      <c r="AZ994" s="43">
        <v>60</v>
      </c>
      <c r="BA994" s="43">
        <v>1235999</v>
      </c>
    </row>
    <row r="995" spans="42:53">
      <c r="AP995" s="42" t="s">
        <v>57</v>
      </c>
      <c r="AQ995" s="43">
        <v>10</v>
      </c>
      <c r="AR995" s="42" t="s">
        <v>4</v>
      </c>
      <c r="AS995" s="43">
        <v>4</v>
      </c>
      <c r="AT995" s="43">
        <v>40907825</v>
      </c>
      <c r="AU995" s="43">
        <v>36191098</v>
      </c>
      <c r="AV995" s="43">
        <v>4716727</v>
      </c>
      <c r="AW995" s="43">
        <v>47</v>
      </c>
      <c r="AX995" s="43">
        <v>1980175</v>
      </c>
      <c r="AY995" s="43">
        <v>0.97899999999999998</v>
      </c>
      <c r="AZ995" s="43">
        <v>60</v>
      </c>
      <c r="BA995" s="43">
        <v>1188105</v>
      </c>
    </row>
    <row r="996" spans="42:53">
      <c r="AP996" s="42" t="s">
        <v>57</v>
      </c>
      <c r="AQ996" s="43">
        <v>11</v>
      </c>
      <c r="AR996" s="42" t="s">
        <v>4</v>
      </c>
      <c r="AS996" s="43">
        <v>11</v>
      </c>
      <c r="AT996" s="43">
        <v>39189832</v>
      </c>
      <c r="AU996" s="43">
        <v>34494220</v>
      </c>
      <c r="AV996" s="43">
        <v>4695612</v>
      </c>
      <c r="AW996" s="43">
        <v>46</v>
      </c>
      <c r="AX996" s="43">
        <v>1018559</v>
      </c>
      <c r="AY996" s="43">
        <v>0.49399999999999999</v>
      </c>
      <c r="AZ996" s="43">
        <v>62</v>
      </c>
      <c r="BA996" s="43">
        <v>631507</v>
      </c>
    </row>
    <row r="997" spans="42:53">
      <c r="AP997" s="42" t="s">
        <v>57</v>
      </c>
      <c r="AQ997" s="43">
        <v>11</v>
      </c>
      <c r="AR997" s="42" t="s">
        <v>4</v>
      </c>
      <c r="AS997" s="43">
        <v>11</v>
      </c>
      <c r="AT997" s="43">
        <v>39189832</v>
      </c>
      <c r="AU997" s="43">
        <v>34494220</v>
      </c>
      <c r="AV997" s="43">
        <v>4695612</v>
      </c>
      <c r="AW997" s="43">
        <v>47</v>
      </c>
      <c r="AX997" s="43">
        <v>2022456</v>
      </c>
      <c r="AY997" s="43">
        <v>1</v>
      </c>
      <c r="AZ997" s="43">
        <v>62</v>
      </c>
      <c r="BA997" s="43">
        <v>1253923</v>
      </c>
    </row>
    <row r="998" spans="42:53">
      <c r="AP998" s="42" t="s">
        <v>57</v>
      </c>
      <c r="AQ998" s="43">
        <v>11</v>
      </c>
      <c r="AR998" s="42" t="s">
        <v>4</v>
      </c>
      <c r="AS998" s="43">
        <v>11</v>
      </c>
      <c r="AT998" s="43">
        <v>39189832</v>
      </c>
      <c r="AU998" s="43">
        <v>34494220</v>
      </c>
      <c r="AV998" s="43">
        <v>4695612</v>
      </c>
      <c r="AW998" s="43">
        <v>48</v>
      </c>
      <c r="AX998" s="43">
        <v>1654597</v>
      </c>
      <c r="AY998" s="43">
        <v>0.83399999999999996</v>
      </c>
      <c r="AZ998" s="43">
        <v>62</v>
      </c>
      <c r="BA998" s="43">
        <v>1025850</v>
      </c>
    </row>
    <row r="999" spans="42:53">
      <c r="AP999" s="42" t="s">
        <v>57</v>
      </c>
      <c r="AQ999" s="43">
        <v>12</v>
      </c>
      <c r="AR999" s="42" t="s">
        <v>4</v>
      </c>
      <c r="AS999" s="43">
        <v>18</v>
      </c>
      <c r="AT999" s="43">
        <v>37324334</v>
      </c>
      <c r="AU999" s="43">
        <v>32505159</v>
      </c>
      <c r="AV999" s="43">
        <v>4819175</v>
      </c>
      <c r="AW999" s="43">
        <v>47</v>
      </c>
      <c r="AX999" s="43">
        <v>1175517</v>
      </c>
      <c r="AY999" s="43">
        <v>0.58099999999999996</v>
      </c>
      <c r="AZ999" s="43">
        <v>64</v>
      </c>
      <c r="BA999" s="43">
        <v>752331</v>
      </c>
    </row>
    <row r="1000" spans="42:53">
      <c r="AP1000" s="42" t="s">
        <v>57</v>
      </c>
      <c r="AQ1000" s="43">
        <v>12</v>
      </c>
      <c r="AR1000" s="42" t="s">
        <v>4</v>
      </c>
      <c r="AS1000" s="43">
        <v>18</v>
      </c>
      <c r="AT1000" s="43">
        <v>37324334</v>
      </c>
      <c r="AU1000" s="43">
        <v>32505159</v>
      </c>
      <c r="AV1000" s="43">
        <v>4819175</v>
      </c>
      <c r="AW1000" s="43">
        <v>48</v>
      </c>
      <c r="AX1000" s="43">
        <v>1984297</v>
      </c>
      <c r="AY1000" s="43">
        <v>1</v>
      </c>
      <c r="AZ1000" s="43">
        <v>64</v>
      </c>
      <c r="BA1000" s="43">
        <v>1269950</v>
      </c>
    </row>
    <row r="1001" spans="42:53">
      <c r="AP1001" s="42" t="s">
        <v>57</v>
      </c>
      <c r="AQ1001" s="43">
        <v>12</v>
      </c>
      <c r="AR1001" s="42" t="s">
        <v>4</v>
      </c>
      <c r="AS1001" s="43">
        <v>18</v>
      </c>
      <c r="AT1001" s="43">
        <v>37324334</v>
      </c>
      <c r="AU1001" s="43">
        <v>32505159</v>
      </c>
      <c r="AV1001" s="43">
        <v>4819175</v>
      </c>
      <c r="AW1001" s="43">
        <v>49</v>
      </c>
      <c r="AX1001" s="43">
        <v>1659361</v>
      </c>
      <c r="AY1001" s="43">
        <v>0.85299999999999998</v>
      </c>
      <c r="AZ1001" s="43">
        <v>64</v>
      </c>
      <c r="BA1001" s="43">
        <v>1061991</v>
      </c>
    </row>
    <row r="1002" spans="42:53">
      <c r="AP1002" s="42" t="s">
        <v>57</v>
      </c>
      <c r="AQ1002" s="43">
        <v>13</v>
      </c>
      <c r="AR1002" s="42" t="s">
        <v>4</v>
      </c>
      <c r="AS1002" s="43">
        <v>25</v>
      </c>
      <c r="AT1002" s="43">
        <v>35332035</v>
      </c>
      <c r="AU1002" s="43">
        <v>30230383</v>
      </c>
      <c r="AV1002" s="43">
        <v>5101652</v>
      </c>
      <c r="AW1002" s="43">
        <v>48</v>
      </c>
      <c r="AX1002" s="43">
        <v>1167515</v>
      </c>
      <c r="AY1002" s="43">
        <v>0.58799999999999997</v>
      </c>
      <c r="AZ1002" s="43">
        <v>66</v>
      </c>
      <c r="BA1002" s="43">
        <v>770560</v>
      </c>
    </row>
    <row r="1003" spans="42:53">
      <c r="AP1003" s="42" t="s">
        <v>57</v>
      </c>
      <c r="AQ1003" s="43">
        <v>13</v>
      </c>
      <c r="AR1003" s="42" t="s">
        <v>4</v>
      </c>
      <c r="AS1003" s="43">
        <v>25</v>
      </c>
      <c r="AT1003" s="43">
        <v>35332035</v>
      </c>
      <c r="AU1003" s="43">
        <v>30230383</v>
      </c>
      <c r="AV1003" s="43">
        <v>5101652</v>
      </c>
      <c r="AW1003" s="43">
        <v>49</v>
      </c>
      <c r="AX1003" s="43">
        <v>1945533</v>
      </c>
      <c r="AY1003" s="43">
        <v>1</v>
      </c>
      <c r="AZ1003" s="43">
        <v>66</v>
      </c>
      <c r="BA1003" s="43">
        <v>1284052</v>
      </c>
    </row>
    <row r="1004" spans="42:53">
      <c r="AP1004" s="42" t="s">
        <v>57</v>
      </c>
      <c r="AQ1004" s="43">
        <v>13</v>
      </c>
      <c r="AR1004" s="42" t="s">
        <v>4</v>
      </c>
      <c r="AS1004" s="43">
        <v>25</v>
      </c>
      <c r="AT1004" s="43">
        <v>35332035</v>
      </c>
      <c r="AU1004" s="43">
        <v>30230383</v>
      </c>
      <c r="AV1004" s="43">
        <v>5101652</v>
      </c>
      <c r="AW1004" s="43">
        <v>50</v>
      </c>
      <c r="AX1004" s="43">
        <v>1906177</v>
      </c>
      <c r="AY1004" s="43">
        <v>1</v>
      </c>
      <c r="AZ1004" s="43">
        <v>66</v>
      </c>
      <c r="BA1004" s="43">
        <v>1258077</v>
      </c>
    </row>
    <row r="1005" spans="42:53">
      <c r="AP1005" s="42" t="s">
        <v>57</v>
      </c>
      <c r="AQ1005" s="43">
        <v>13</v>
      </c>
      <c r="AR1005" s="42" t="s">
        <v>4</v>
      </c>
      <c r="AS1005" s="43">
        <v>25</v>
      </c>
      <c r="AT1005" s="43">
        <v>35332035</v>
      </c>
      <c r="AU1005" s="43">
        <v>30230383</v>
      </c>
      <c r="AV1005" s="43">
        <v>5101652</v>
      </c>
      <c r="AW1005" s="43">
        <v>51</v>
      </c>
      <c r="AX1005" s="43">
        <v>82427</v>
      </c>
      <c r="AY1005" s="43">
        <v>4.3999999999999997E-2</v>
      </c>
      <c r="AZ1005" s="43">
        <v>66</v>
      </c>
      <c r="BA1005" s="43">
        <v>54402</v>
      </c>
    </row>
    <row r="1006" spans="42:53">
      <c r="AP1006" s="42" t="s">
        <v>57</v>
      </c>
      <c r="AQ1006" s="43">
        <v>14</v>
      </c>
      <c r="AR1006" s="42" t="s">
        <v>5</v>
      </c>
      <c r="AS1006" s="43">
        <v>1</v>
      </c>
      <c r="AT1006" s="43">
        <v>33233643</v>
      </c>
      <c r="AU1006" s="43">
        <v>27676359</v>
      </c>
      <c r="AV1006" s="43">
        <v>5557284</v>
      </c>
      <c r="AW1006" s="43">
        <v>49</v>
      </c>
      <c r="AX1006" s="43">
        <v>1014656</v>
      </c>
      <c r="AY1006" s="43">
        <v>0.52200000000000002</v>
      </c>
      <c r="AZ1006" s="43">
        <v>54</v>
      </c>
      <c r="BA1006" s="43">
        <v>547914</v>
      </c>
    </row>
    <row r="1007" spans="42:53">
      <c r="AP1007" s="42" t="s">
        <v>57</v>
      </c>
      <c r="AQ1007" s="43">
        <v>14</v>
      </c>
      <c r="AR1007" s="42" t="s">
        <v>5</v>
      </c>
      <c r="AS1007" s="43">
        <v>1</v>
      </c>
      <c r="AT1007" s="43">
        <v>33233643</v>
      </c>
      <c r="AU1007" s="43">
        <v>27676359</v>
      </c>
      <c r="AV1007" s="43">
        <v>5557284</v>
      </c>
      <c r="AW1007" s="43">
        <v>50</v>
      </c>
      <c r="AX1007" s="43">
        <v>1906177</v>
      </c>
      <c r="AY1007" s="43">
        <v>1</v>
      </c>
      <c r="AZ1007" s="43">
        <v>53</v>
      </c>
      <c r="BA1007" s="43">
        <v>1010274</v>
      </c>
    </row>
    <row r="1008" spans="42:53">
      <c r="AP1008" s="42" t="s">
        <v>57</v>
      </c>
      <c r="AQ1008" s="43">
        <v>14</v>
      </c>
      <c r="AR1008" s="42" t="s">
        <v>5</v>
      </c>
      <c r="AS1008" s="43">
        <v>1</v>
      </c>
      <c r="AT1008" s="43">
        <v>33233643</v>
      </c>
      <c r="AU1008" s="43">
        <v>27676359</v>
      </c>
      <c r="AV1008" s="43">
        <v>5557284</v>
      </c>
      <c r="AW1008" s="43">
        <v>51</v>
      </c>
      <c r="AX1008" s="43">
        <v>1866240</v>
      </c>
      <c r="AY1008" s="43">
        <v>1</v>
      </c>
      <c r="AZ1008" s="43">
        <v>53</v>
      </c>
      <c r="BA1008" s="43">
        <v>989107</v>
      </c>
    </row>
    <row r="1009" spans="42:53">
      <c r="AP1009" s="42" t="s">
        <v>57</v>
      </c>
      <c r="AQ1009" s="43">
        <v>14</v>
      </c>
      <c r="AR1009" s="42" t="s">
        <v>5</v>
      </c>
      <c r="AS1009" s="43">
        <v>1</v>
      </c>
      <c r="AT1009" s="43">
        <v>33233643</v>
      </c>
      <c r="AU1009" s="43">
        <v>27676359</v>
      </c>
      <c r="AV1009" s="43">
        <v>5557284</v>
      </c>
      <c r="AW1009" s="43">
        <v>52</v>
      </c>
      <c r="AX1009" s="43">
        <v>770210</v>
      </c>
      <c r="AY1009" s="43">
        <v>0.42199999999999999</v>
      </c>
      <c r="AZ1009" s="43">
        <v>53</v>
      </c>
      <c r="BA1009" s="43">
        <v>408211</v>
      </c>
    </row>
    <row r="1010" spans="42:53">
      <c r="AP1010" s="42" t="s">
        <v>57</v>
      </c>
      <c r="AQ1010" s="43">
        <v>15</v>
      </c>
      <c r="AR1010" s="42" t="s">
        <v>5</v>
      </c>
      <c r="AS1010" s="43">
        <v>8</v>
      </c>
      <c r="AT1010" s="43">
        <v>31049864</v>
      </c>
      <c r="AU1010" s="43">
        <v>24849556</v>
      </c>
      <c r="AV1010" s="43">
        <v>6200308</v>
      </c>
      <c r="AW1010" s="43">
        <v>50</v>
      </c>
      <c r="AX1010" s="43">
        <v>737054</v>
      </c>
      <c r="AY1010" s="43">
        <v>0.38700000000000001</v>
      </c>
      <c r="AZ1010" s="43">
        <v>56</v>
      </c>
      <c r="BA1010" s="43">
        <v>412750</v>
      </c>
    </row>
    <row r="1011" spans="42:53">
      <c r="AP1011" s="42" t="s">
        <v>57</v>
      </c>
      <c r="AQ1011" s="43">
        <v>15</v>
      </c>
      <c r="AR1011" s="42" t="s">
        <v>5</v>
      </c>
      <c r="AS1011" s="43">
        <v>8</v>
      </c>
      <c r="AT1011" s="43">
        <v>31049864</v>
      </c>
      <c r="AU1011" s="43">
        <v>24849556</v>
      </c>
      <c r="AV1011" s="43">
        <v>6200308</v>
      </c>
      <c r="AW1011" s="43">
        <v>51</v>
      </c>
      <c r="AX1011" s="43">
        <v>1866240</v>
      </c>
      <c r="AY1011" s="43">
        <v>1</v>
      </c>
      <c r="AZ1011" s="43">
        <v>56</v>
      </c>
      <c r="BA1011" s="43">
        <v>1045094</v>
      </c>
    </row>
    <row r="1012" spans="42:53">
      <c r="AP1012" s="42" t="s">
        <v>57</v>
      </c>
      <c r="AQ1012" s="43">
        <v>15</v>
      </c>
      <c r="AR1012" s="42" t="s">
        <v>5</v>
      </c>
      <c r="AS1012" s="43">
        <v>8</v>
      </c>
      <c r="AT1012" s="43">
        <v>31049864</v>
      </c>
      <c r="AU1012" s="43">
        <v>24849556</v>
      </c>
      <c r="AV1012" s="43">
        <v>6200308</v>
      </c>
      <c r="AW1012" s="43">
        <v>52</v>
      </c>
      <c r="AX1012" s="43">
        <v>1825735</v>
      </c>
      <c r="AY1012" s="43">
        <v>1</v>
      </c>
      <c r="AZ1012" s="43">
        <v>56</v>
      </c>
      <c r="BA1012" s="43">
        <v>1022412</v>
      </c>
    </row>
    <row r="1013" spans="42:53">
      <c r="AP1013" s="42" t="s">
        <v>57</v>
      </c>
      <c r="AQ1013" s="43">
        <v>15</v>
      </c>
      <c r="AR1013" s="42" t="s">
        <v>5</v>
      </c>
      <c r="AS1013" s="43">
        <v>8</v>
      </c>
      <c r="AT1013" s="43">
        <v>31049864</v>
      </c>
      <c r="AU1013" s="43">
        <v>24849556</v>
      </c>
      <c r="AV1013" s="43">
        <v>6200308</v>
      </c>
      <c r="AW1013" s="43">
        <v>53</v>
      </c>
      <c r="AX1013" s="43">
        <v>1771279</v>
      </c>
      <c r="AY1013" s="43">
        <v>0.99199999999999999</v>
      </c>
      <c r="AZ1013" s="43">
        <v>55</v>
      </c>
      <c r="BA1013" s="43">
        <v>974203</v>
      </c>
    </row>
    <row r="1014" spans="42:53">
      <c r="AP1014" s="42" t="s">
        <v>57</v>
      </c>
      <c r="AQ1014" s="43">
        <v>16</v>
      </c>
      <c r="AR1014" s="42" t="s">
        <v>5</v>
      </c>
      <c r="AS1014" s="43">
        <v>15</v>
      </c>
      <c r="AT1014" s="43">
        <v>28801404</v>
      </c>
      <c r="AU1014" s="43">
        <v>21756441</v>
      </c>
      <c r="AV1014" s="43">
        <v>7044963</v>
      </c>
      <c r="AW1014" s="43">
        <v>51</v>
      </c>
      <c r="AX1014" s="43">
        <v>354835</v>
      </c>
      <c r="AY1014" s="43">
        <v>0.19</v>
      </c>
      <c r="AZ1014" s="43">
        <v>59</v>
      </c>
      <c r="BA1014" s="43">
        <v>209353</v>
      </c>
    </row>
    <row r="1015" spans="42:53">
      <c r="AP1015" s="42" t="s">
        <v>57</v>
      </c>
      <c r="AQ1015" s="43">
        <v>16</v>
      </c>
      <c r="AR1015" s="42" t="s">
        <v>5</v>
      </c>
      <c r="AS1015" s="43">
        <v>15</v>
      </c>
      <c r="AT1015" s="43">
        <v>28801404</v>
      </c>
      <c r="AU1015" s="43">
        <v>21756441</v>
      </c>
      <c r="AV1015" s="43">
        <v>7044963</v>
      </c>
      <c r="AW1015" s="43">
        <v>52</v>
      </c>
      <c r="AX1015" s="43">
        <v>1825735</v>
      </c>
      <c r="AY1015" s="43">
        <v>1</v>
      </c>
      <c r="AZ1015" s="43">
        <v>58</v>
      </c>
      <c r="BA1015" s="43">
        <v>1058926</v>
      </c>
    </row>
    <row r="1016" spans="42:53">
      <c r="AP1016" s="42" t="s">
        <v>57</v>
      </c>
      <c r="AQ1016" s="43">
        <v>16</v>
      </c>
      <c r="AR1016" s="42" t="s">
        <v>5</v>
      </c>
      <c r="AS1016" s="43">
        <v>15</v>
      </c>
      <c r="AT1016" s="43">
        <v>28801404</v>
      </c>
      <c r="AU1016" s="43">
        <v>21756441</v>
      </c>
      <c r="AV1016" s="43">
        <v>7044963</v>
      </c>
      <c r="AW1016" s="43">
        <v>53</v>
      </c>
      <c r="AX1016" s="43">
        <v>1784673</v>
      </c>
      <c r="AY1016" s="43">
        <v>1</v>
      </c>
      <c r="AZ1016" s="43">
        <v>58</v>
      </c>
      <c r="BA1016" s="43">
        <v>1035110</v>
      </c>
    </row>
    <row r="1017" spans="42:53">
      <c r="AP1017" s="42" t="s">
        <v>57</v>
      </c>
      <c r="AQ1017" s="43">
        <v>16</v>
      </c>
      <c r="AR1017" s="42" t="s">
        <v>5</v>
      </c>
      <c r="AS1017" s="43">
        <v>15</v>
      </c>
      <c r="AT1017" s="43">
        <v>28801404</v>
      </c>
      <c r="AU1017" s="43">
        <v>21756441</v>
      </c>
      <c r="AV1017" s="43">
        <v>7044963</v>
      </c>
      <c r="AW1017" s="43">
        <v>54</v>
      </c>
      <c r="AX1017" s="43">
        <v>1743068</v>
      </c>
      <c r="AY1017" s="43">
        <v>1</v>
      </c>
      <c r="AZ1017" s="43">
        <v>58</v>
      </c>
      <c r="BA1017" s="43">
        <v>1010979</v>
      </c>
    </row>
    <row r="1018" spans="42:53">
      <c r="AP1018" s="42" t="s">
        <v>57</v>
      </c>
      <c r="AQ1018" s="43">
        <v>16</v>
      </c>
      <c r="AR1018" s="42" t="s">
        <v>5</v>
      </c>
      <c r="AS1018" s="43">
        <v>15</v>
      </c>
      <c r="AT1018" s="43">
        <v>28801404</v>
      </c>
      <c r="AU1018" s="43">
        <v>21756441</v>
      </c>
      <c r="AV1018" s="43">
        <v>7044963</v>
      </c>
      <c r="AW1018" s="43">
        <v>55</v>
      </c>
      <c r="AX1018" s="43">
        <v>1336652</v>
      </c>
      <c r="AY1018" s="43">
        <v>0.78600000000000003</v>
      </c>
      <c r="AZ1018" s="43">
        <v>57</v>
      </c>
      <c r="BA1018" s="43">
        <v>761892</v>
      </c>
    </row>
    <row r="1019" spans="42:53">
      <c r="AP1019" s="42" t="s">
        <v>57</v>
      </c>
      <c r="AQ1019" s="43">
        <v>17</v>
      </c>
      <c r="AR1019" s="42" t="s">
        <v>5</v>
      </c>
      <c r="AS1019" s="43">
        <v>22</v>
      </c>
      <c r="AT1019" s="43">
        <v>26508970</v>
      </c>
      <c r="AU1019" s="43">
        <v>18403482</v>
      </c>
      <c r="AV1019" s="43">
        <v>8105488</v>
      </c>
      <c r="AW1019" s="43">
        <v>53</v>
      </c>
      <c r="AX1019" s="43">
        <v>1672809</v>
      </c>
      <c r="AY1019" s="43">
        <v>0.93700000000000006</v>
      </c>
      <c r="AZ1019" s="43">
        <v>61</v>
      </c>
      <c r="BA1019" s="43">
        <v>1020413</v>
      </c>
    </row>
    <row r="1020" spans="42:53">
      <c r="AP1020" s="42" t="s">
        <v>57</v>
      </c>
      <c r="AQ1020" s="43">
        <v>17</v>
      </c>
      <c r="AR1020" s="42" t="s">
        <v>5</v>
      </c>
      <c r="AS1020" s="43">
        <v>22</v>
      </c>
      <c r="AT1020" s="43">
        <v>26508970</v>
      </c>
      <c r="AU1020" s="43">
        <v>18403482</v>
      </c>
      <c r="AV1020" s="43">
        <v>8105488</v>
      </c>
      <c r="AW1020" s="43">
        <v>54</v>
      </c>
      <c r="AX1020" s="43">
        <v>1743068</v>
      </c>
      <c r="AY1020" s="43">
        <v>1</v>
      </c>
      <c r="AZ1020" s="43">
        <v>61</v>
      </c>
      <c r="BA1020" s="43">
        <v>1063271</v>
      </c>
    </row>
    <row r="1021" spans="42:53">
      <c r="AP1021" s="42" t="s">
        <v>57</v>
      </c>
      <c r="AQ1021" s="43">
        <v>17</v>
      </c>
      <c r="AR1021" s="42" t="s">
        <v>5</v>
      </c>
      <c r="AS1021" s="43">
        <v>22</v>
      </c>
      <c r="AT1021" s="43">
        <v>26508970</v>
      </c>
      <c r="AU1021" s="43">
        <v>18403482</v>
      </c>
      <c r="AV1021" s="43">
        <v>8105488</v>
      </c>
      <c r="AW1021" s="43">
        <v>55</v>
      </c>
      <c r="AX1021" s="43">
        <v>1700932</v>
      </c>
      <c r="AY1021" s="43">
        <v>1</v>
      </c>
      <c r="AZ1021" s="43">
        <v>60</v>
      </c>
      <c r="BA1021" s="43">
        <v>1020559</v>
      </c>
    </row>
    <row r="1022" spans="42:53">
      <c r="AP1022" s="42" t="s">
        <v>57</v>
      </c>
      <c r="AQ1022" s="43">
        <v>17</v>
      </c>
      <c r="AR1022" s="42" t="s">
        <v>5</v>
      </c>
      <c r="AS1022" s="43">
        <v>22</v>
      </c>
      <c r="AT1022" s="43">
        <v>26508970</v>
      </c>
      <c r="AU1022" s="43">
        <v>18403482</v>
      </c>
      <c r="AV1022" s="43">
        <v>8105488</v>
      </c>
      <c r="AW1022" s="43">
        <v>56</v>
      </c>
      <c r="AX1022" s="43">
        <v>1658278</v>
      </c>
      <c r="AY1022" s="43">
        <v>1</v>
      </c>
      <c r="AZ1022" s="43">
        <v>60</v>
      </c>
      <c r="BA1022" s="43">
        <v>994967</v>
      </c>
    </row>
    <row r="1023" spans="42:53">
      <c r="AP1023" s="42" t="s">
        <v>57</v>
      </c>
      <c r="AQ1023" s="43">
        <v>17</v>
      </c>
      <c r="AR1023" s="42" t="s">
        <v>5</v>
      </c>
      <c r="AS1023" s="43">
        <v>22</v>
      </c>
      <c r="AT1023" s="43">
        <v>26508970</v>
      </c>
      <c r="AU1023" s="43">
        <v>18403482</v>
      </c>
      <c r="AV1023" s="43">
        <v>8105488</v>
      </c>
      <c r="AW1023" s="43">
        <v>57</v>
      </c>
      <c r="AX1023" s="43">
        <v>1330400</v>
      </c>
      <c r="AY1023" s="43">
        <v>0.82399999999999995</v>
      </c>
      <c r="AZ1023" s="43">
        <v>60</v>
      </c>
      <c r="BA1023" s="43">
        <v>798240</v>
      </c>
    </row>
    <row r="1024" spans="42:53">
      <c r="AP1024" s="42" t="s">
        <v>57</v>
      </c>
      <c r="AQ1024" s="43">
        <v>18</v>
      </c>
      <c r="AR1024" s="42" t="s">
        <v>5</v>
      </c>
      <c r="AS1024" s="43">
        <v>29</v>
      </c>
      <c r="AT1024" s="43">
        <v>24193268</v>
      </c>
      <c r="AU1024" s="43">
        <v>14797148</v>
      </c>
      <c r="AV1024" s="43">
        <v>9396120</v>
      </c>
      <c r="AW1024" s="43">
        <v>54</v>
      </c>
      <c r="AX1024" s="43">
        <v>1100175</v>
      </c>
      <c r="AY1024" s="43">
        <v>0.63100000000000001</v>
      </c>
      <c r="AZ1024" s="43">
        <v>63</v>
      </c>
      <c r="BA1024" s="43">
        <v>693110</v>
      </c>
    </row>
    <row r="1025" spans="42:53">
      <c r="AP1025" s="42" t="s">
        <v>57</v>
      </c>
      <c r="AQ1025" s="43">
        <v>18</v>
      </c>
      <c r="AR1025" s="42" t="s">
        <v>5</v>
      </c>
      <c r="AS1025" s="43">
        <v>29</v>
      </c>
      <c r="AT1025" s="43">
        <v>24193268</v>
      </c>
      <c r="AU1025" s="43">
        <v>14797148</v>
      </c>
      <c r="AV1025" s="43">
        <v>9396120</v>
      </c>
      <c r="AW1025" s="43">
        <v>55</v>
      </c>
      <c r="AX1025" s="43">
        <v>1700932</v>
      </c>
      <c r="AY1025" s="43">
        <v>1</v>
      </c>
      <c r="AZ1025" s="43">
        <v>63</v>
      </c>
      <c r="BA1025" s="43">
        <v>1071587</v>
      </c>
    </row>
    <row r="1026" spans="42:53">
      <c r="AP1026" s="42" t="s">
        <v>57</v>
      </c>
      <c r="AQ1026" s="43">
        <v>18</v>
      </c>
      <c r="AR1026" s="42" t="s">
        <v>5</v>
      </c>
      <c r="AS1026" s="43">
        <v>29</v>
      </c>
      <c r="AT1026" s="43">
        <v>24193268</v>
      </c>
      <c r="AU1026" s="43">
        <v>14797148</v>
      </c>
      <c r="AV1026" s="43">
        <v>9396120</v>
      </c>
      <c r="AW1026" s="43">
        <v>56</v>
      </c>
      <c r="AX1026" s="43">
        <v>1658278</v>
      </c>
      <c r="AY1026" s="43">
        <v>1</v>
      </c>
      <c r="AZ1026" s="43">
        <v>63</v>
      </c>
      <c r="BA1026" s="43">
        <v>1044715</v>
      </c>
    </row>
    <row r="1027" spans="42:53">
      <c r="AP1027" s="42" t="s">
        <v>57</v>
      </c>
      <c r="AQ1027" s="43">
        <v>18</v>
      </c>
      <c r="AR1027" s="42" t="s">
        <v>5</v>
      </c>
      <c r="AS1027" s="43">
        <v>29</v>
      </c>
      <c r="AT1027" s="43">
        <v>24193268</v>
      </c>
      <c r="AU1027" s="43">
        <v>14797148</v>
      </c>
      <c r="AV1027" s="43">
        <v>9396120</v>
      </c>
      <c r="AW1027" s="43">
        <v>57</v>
      </c>
      <c r="AX1027" s="43">
        <v>1615119</v>
      </c>
      <c r="AY1027" s="43">
        <v>1</v>
      </c>
      <c r="AZ1027" s="43">
        <v>63</v>
      </c>
      <c r="BA1027" s="43">
        <v>1017525</v>
      </c>
    </row>
    <row r="1028" spans="42:53">
      <c r="AP1028" s="42" t="s">
        <v>57</v>
      </c>
      <c r="AQ1028" s="43">
        <v>18</v>
      </c>
      <c r="AR1028" s="42" t="s">
        <v>5</v>
      </c>
      <c r="AS1028" s="43">
        <v>29</v>
      </c>
      <c r="AT1028" s="43">
        <v>24193268</v>
      </c>
      <c r="AU1028" s="43">
        <v>14797148</v>
      </c>
      <c r="AV1028" s="43">
        <v>9396120</v>
      </c>
      <c r="AW1028" s="43">
        <v>58</v>
      </c>
      <c r="AX1028" s="43">
        <v>1571468</v>
      </c>
      <c r="AY1028" s="43">
        <v>1</v>
      </c>
      <c r="AZ1028" s="43">
        <v>63</v>
      </c>
      <c r="BA1028" s="43">
        <v>990025</v>
      </c>
    </row>
    <row r="1029" spans="42:53">
      <c r="AP1029" s="42" t="s">
        <v>57</v>
      </c>
      <c r="AQ1029" s="43">
        <v>18</v>
      </c>
      <c r="AR1029" s="42" t="s">
        <v>5</v>
      </c>
      <c r="AS1029" s="43">
        <v>29</v>
      </c>
      <c r="AT1029" s="43">
        <v>24193268</v>
      </c>
      <c r="AU1029" s="43">
        <v>14797148</v>
      </c>
      <c r="AV1029" s="43">
        <v>9396120</v>
      </c>
      <c r="AW1029" s="43">
        <v>59</v>
      </c>
      <c r="AX1029" s="43">
        <v>1527338</v>
      </c>
      <c r="AY1029" s="43">
        <v>1</v>
      </c>
      <c r="AZ1029" s="43">
        <v>62</v>
      </c>
      <c r="BA1029" s="43">
        <v>946950</v>
      </c>
    </row>
    <row r="1030" spans="42:53">
      <c r="AP1030" s="42" t="s">
        <v>57</v>
      </c>
      <c r="AQ1030" s="43">
        <v>18</v>
      </c>
      <c r="AR1030" s="42" t="s">
        <v>5</v>
      </c>
      <c r="AS1030" s="43">
        <v>29</v>
      </c>
      <c r="AT1030" s="43">
        <v>24193268</v>
      </c>
      <c r="AU1030" s="43">
        <v>14797148</v>
      </c>
      <c r="AV1030" s="43">
        <v>9396120</v>
      </c>
      <c r="AW1030" s="43">
        <v>60</v>
      </c>
      <c r="AX1030" s="43">
        <v>222810</v>
      </c>
      <c r="AY1030" s="43">
        <v>0.15</v>
      </c>
      <c r="AZ1030" s="43">
        <v>62</v>
      </c>
      <c r="BA1030" s="43">
        <v>138142</v>
      </c>
    </row>
    <row r="1031" spans="42:53">
      <c r="AP1031" s="42" t="s">
        <v>57</v>
      </c>
      <c r="AQ1031" s="43">
        <v>19</v>
      </c>
      <c r="AR1031" s="42" t="s">
        <v>6</v>
      </c>
      <c r="AS1031" s="43">
        <v>6</v>
      </c>
      <c r="AT1031" s="43">
        <v>21875005</v>
      </c>
      <c r="AU1031" s="43">
        <v>10943905</v>
      </c>
      <c r="AV1031" s="43">
        <v>10931100</v>
      </c>
      <c r="AW1031" s="43">
        <v>55</v>
      </c>
      <c r="AX1031" s="43">
        <v>482845</v>
      </c>
      <c r="AY1031" s="43">
        <v>0.28399999999999997</v>
      </c>
      <c r="AZ1031" s="43">
        <v>66</v>
      </c>
      <c r="BA1031" s="43">
        <v>318678</v>
      </c>
    </row>
    <row r="1032" spans="42:53">
      <c r="AP1032" s="42" t="s">
        <v>57</v>
      </c>
      <c r="AQ1032" s="43">
        <v>19</v>
      </c>
      <c r="AR1032" s="42" t="s">
        <v>6</v>
      </c>
      <c r="AS1032" s="43">
        <v>6</v>
      </c>
      <c r="AT1032" s="43">
        <v>21875005</v>
      </c>
      <c r="AU1032" s="43">
        <v>10943905</v>
      </c>
      <c r="AV1032" s="43">
        <v>10931100</v>
      </c>
      <c r="AW1032" s="43">
        <v>56</v>
      </c>
      <c r="AX1032" s="43">
        <v>1658278</v>
      </c>
      <c r="AY1032" s="43">
        <v>1</v>
      </c>
      <c r="AZ1032" s="43">
        <v>66</v>
      </c>
      <c r="BA1032" s="43">
        <v>1094463</v>
      </c>
    </row>
    <row r="1033" spans="42:53">
      <c r="AP1033" s="42" t="s">
        <v>57</v>
      </c>
      <c r="AQ1033" s="43">
        <v>19</v>
      </c>
      <c r="AR1033" s="42" t="s">
        <v>6</v>
      </c>
      <c r="AS1033" s="43">
        <v>6</v>
      </c>
      <c r="AT1033" s="43">
        <v>21875005</v>
      </c>
      <c r="AU1033" s="43">
        <v>10943905</v>
      </c>
      <c r="AV1033" s="43">
        <v>10931100</v>
      </c>
      <c r="AW1033" s="43">
        <v>57</v>
      </c>
      <c r="AX1033" s="43">
        <v>1615119</v>
      </c>
      <c r="AY1033" s="43">
        <v>1</v>
      </c>
      <c r="AZ1033" s="43">
        <v>66</v>
      </c>
      <c r="BA1033" s="43">
        <v>1065979</v>
      </c>
    </row>
    <row r="1034" spans="42:53">
      <c r="AP1034" s="42" t="s">
        <v>57</v>
      </c>
      <c r="AQ1034" s="43">
        <v>19</v>
      </c>
      <c r="AR1034" s="42" t="s">
        <v>6</v>
      </c>
      <c r="AS1034" s="43">
        <v>6</v>
      </c>
      <c r="AT1034" s="43">
        <v>21875005</v>
      </c>
      <c r="AU1034" s="43">
        <v>10943905</v>
      </c>
      <c r="AV1034" s="43">
        <v>10931100</v>
      </c>
      <c r="AW1034" s="43">
        <v>58</v>
      </c>
      <c r="AX1034" s="43">
        <v>1571468</v>
      </c>
      <c r="AY1034" s="43">
        <v>1</v>
      </c>
      <c r="AZ1034" s="43">
        <v>66</v>
      </c>
      <c r="BA1034" s="43">
        <v>1037169</v>
      </c>
    </row>
    <row r="1035" spans="42:53">
      <c r="AP1035" s="42" t="s">
        <v>57</v>
      </c>
      <c r="AQ1035" s="43">
        <v>19</v>
      </c>
      <c r="AR1035" s="42" t="s">
        <v>6</v>
      </c>
      <c r="AS1035" s="43">
        <v>6</v>
      </c>
      <c r="AT1035" s="43">
        <v>21875005</v>
      </c>
      <c r="AU1035" s="43">
        <v>10943905</v>
      </c>
      <c r="AV1035" s="43">
        <v>10931100</v>
      </c>
      <c r="AW1035" s="43">
        <v>59</v>
      </c>
      <c r="AX1035" s="43">
        <v>1527338</v>
      </c>
      <c r="AY1035" s="43">
        <v>1</v>
      </c>
      <c r="AZ1035" s="43">
        <v>66</v>
      </c>
      <c r="BA1035" s="43">
        <v>1008043</v>
      </c>
    </row>
    <row r="1036" spans="42:53">
      <c r="AP1036" s="42" t="s">
        <v>57</v>
      </c>
      <c r="AQ1036" s="43">
        <v>19</v>
      </c>
      <c r="AR1036" s="42" t="s">
        <v>6</v>
      </c>
      <c r="AS1036" s="43">
        <v>6</v>
      </c>
      <c r="AT1036" s="43">
        <v>21875005</v>
      </c>
      <c r="AU1036" s="43">
        <v>10943905</v>
      </c>
      <c r="AV1036" s="43">
        <v>10931100</v>
      </c>
      <c r="AW1036" s="43">
        <v>60</v>
      </c>
      <c r="AX1036" s="43">
        <v>1482743</v>
      </c>
      <c r="AY1036" s="43">
        <v>1</v>
      </c>
      <c r="AZ1036" s="43">
        <v>65</v>
      </c>
      <c r="BA1036" s="43">
        <v>963783</v>
      </c>
    </row>
    <row r="1037" spans="42:53">
      <c r="AP1037" s="42" t="s">
        <v>57</v>
      </c>
      <c r="AQ1037" s="43">
        <v>19</v>
      </c>
      <c r="AR1037" s="42" t="s">
        <v>6</v>
      </c>
      <c r="AS1037" s="43">
        <v>6</v>
      </c>
      <c r="AT1037" s="43">
        <v>21875005</v>
      </c>
      <c r="AU1037" s="43">
        <v>10943905</v>
      </c>
      <c r="AV1037" s="43">
        <v>10931100</v>
      </c>
      <c r="AW1037" s="43">
        <v>61</v>
      </c>
      <c r="AX1037" s="43">
        <v>1437696</v>
      </c>
      <c r="AY1037" s="43">
        <v>1</v>
      </c>
      <c r="AZ1037" s="43">
        <v>65</v>
      </c>
      <c r="BA1037" s="43">
        <v>934502</v>
      </c>
    </row>
    <row r="1038" spans="42:53">
      <c r="AP1038" s="42" t="s">
        <v>57</v>
      </c>
      <c r="AQ1038" s="43">
        <v>19</v>
      </c>
      <c r="AR1038" s="42" t="s">
        <v>6</v>
      </c>
      <c r="AS1038" s="43">
        <v>6</v>
      </c>
      <c r="AT1038" s="43">
        <v>21875005</v>
      </c>
      <c r="AU1038" s="43">
        <v>10943905</v>
      </c>
      <c r="AV1038" s="43">
        <v>10931100</v>
      </c>
      <c r="AW1038" s="43">
        <v>62</v>
      </c>
      <c r="AX1038" s="43">
        <v>1155615</v>
      </c>
      <c r="AY1038" s="43">
        <v>0.83</v>
      </c>
      <c r="AZ1038" s="43">
        <v>65</v>
      </c>
      <c r="BA1038" s="43">
        <v>751150</v>
      </c>
    </row>
    <row r="1039" spans="42:53">
      <c r="AP1039" s="42" t="s">
        <v>57</v>
      </c>
      <c r="AQ1039" s="43">
        <v>20</v>
      </c>
      <c r="AR1039" s="42" t="s">
        <v>6</v>
      </c>
      <c r="AS1039" s="43">
        <v>13</v>
      </c>
      <c r="AT1039" s="43">
        <v>19574887</v>
      </c>
      <c r="AU1039" s="43">
        <v>6850222</v>
      </c>
      <c r="AV1039" s="43">
        <v>12724665</v>
      </c>
      <c r="AW1039" s="43">
        <v>57</v>
      </c>
      <c r="AX1039" s="43">
        <v>1456124</v>
      </c>
      <c r="AY1039" s="43">
        <v>0.90200000000000002</v>
      </c>
      <c r="AZ1039" s="43">
        <v>68</v>
      </c>
      <c r="BA1039" s="43">
        <v>990164</v>
      </c>
    </row>
    <row r="1040" spans="42:53">
      <c r="AP1040" s="42" t="s">
        <v>57</v>
      </c>
      <c r="AQ1040" s="43">
        <v>20</v>
      </c>
      <c r="AR1040" s="42" t="s">
        <v>6</v>
      </c>
      <c r="AS1040" s="43">
        <v>13</v>
      </c>
      <c r="AT1040" s="43">
        <v>19574887</v>
      </c>
      <c r="AU1040" s="43">
        <v>6850222</v>
      </c>
      <c r="AV1040" s="43">
        <v>12724665</v>
      </c>
      <c r="AW1040" s="43">
        <v>58</v>
      </c>
      <c r="AX1040" s="43">
        <v>1571468</v>
      </c>
      <c r="AY1040" s="43">
        <v>1</v>
      </c>
      <c r="AZ1040" s="43">
        <v>68</v>
      </c>
      <c r="BA1040" s="43">
        <v>1068598</v>
      </c>
    </row>
    <row r="1041" spans="42:53">
      <c r="AP1041" s="42" t="s">
        <v>57</v>
      </c>
      <c r="AQ1041" s="43">
        <v>20</v>
      </c>
      <c r="AR1041" s="42" t="s">
        <v>6</v>
      </c>
      <c r="AS1041" s="43">
        <v>13</v>
      </c>
      <c r="AT1041" s="43">
        <v>19574887</v>
      </c>
      <c r="AU1041" s="43">
        <v>6850222</v>
      </c>
      <c r="AV1041" s="43">
        <v>12724665</v>
      </c>
      <c r="AW1041" s="43">
        <v>59</v>
      </c>
      <c r="AX1041" s="43">
        <v>1527338</v>
      </c>
      <c r="AY1041" s="43">
        <v>1</v>
      </c>
      <c r="AZ1041" s="43">
        <v>68</v>
      </c>
      <c r="BA1041" s="43">
        <v>1038590</v>
      </c>
    </row>
    <row r="1042" spans="42:53">
      <c r="AP1042" s="42" t="s">
        <v>57</v>
      </c>
      <c r="AQ1042" s="43">
        <v>20</v>
      </c>
      <c r="AR1042" s="42" t="s">
        <v>6</v>
      </c>
      <c r="AS1042" s="43">
        <v>13</v>
      </c>
      <c r="AT1042" s="43">
        <v>19574887</v>
      </c>
      <c r="AU1042" s="43">
        <v>6850222</v>
      </c>
      <c r="AV1042" s="43">
        <v>12724665</v>
      </c>
      <c r="AW1042" s="43">
        <v>60</v>
      </c>
      <c r="AX1042" s="43">
        <v>1482743</v>
      </c>
      <c r="AY1042" s="43">
        <v>1</v>
      </c>
      <c r="AZ1042" s="43">
        <v>68</v>
      </c>
      <c r="BA1042" s="43">
        <v>1008265</v>
      </c>
    </row>
    <row r="1043" spans="42:53">
      <c r="AP1043" s="42" t="s">
        <v>57</v>
      </c>
      <c r="AQ1043" s="43">
        <v>20</v>
      </c>
      <c r="AR1043" s="42" t="s">
        <v>6</v>
      </c>
      <c r="AS1043" s="43">
        <v>13</v>
      </c>
      <c r="AT1043" s="43">
        <v>19574887</v>
      </c>
      <c r="AU1043" s="43">
        <v>6850222</v>
      </c>
      <c r="AV1043" s="43">
        <v>12724665</v>
      </c>
      <c r="AW1043" s="43">
        <v>61</v>
      </c>
      <c r="AX1043" s="43">
        <v>1437696</v>
      </c>
      <c r="AY1043" s="43">
        <v>1</v>
      </c>
      <c r="AZ1043" s="43">
        <v>68</v>
      </c>
      <c r="BA1043" s="43">
        <v>977633</v>
      </c>
    </row>
    <row r="1044" spans="42:53">
      <c r="AP1044" s="42" t="s">
        <v>57</v>
      </c>
      <c r="AQ1044" s="43">
        <v>20</v>
      </c>
      <c r="AR1044" s="42" t="s">
        <v>6</v>
      </c>
      <c r="AS1044" s="43">
        <v>13</v>
      </c>
      <c r="AT1044" s="43">
        <v>19574887</v>
      </c>
      <c r="AU1044" s="43">
        <v>6850222</v>
      </c>
      <c r="AV1044" s="43">
        <v>12724665</v>
      </c>
      <c r="AW1044" s="43">
        <v>62</v>
      </c>
      <c r="AX1044" s="43">
        <v>1392211</v>
      </c>
      <c r="AY1044" s="43">
        <v>1</v>
      </c>
      <c r="AZ1044" s="43">
        <v>68</v>
      </c>
      <c r="BA1044" s="43">
        <v>946703</v>
      </c>
    </row>
    <row r="1045" spans="42:53">
      <c r="AP1045" s="42" t="s">
        <v>57</v>
      </c>
      <c r="AQ1045" s="43">
        <v>20</v>
      </c>
      <c r="AR1045" s="42" t="s">
        <v>6</v>
      </c>
      <c r="AS1045" s="43">
        <v>13</v>
      </c>
      <c r="AT1045" s="43">
        <v>19574887</v>
      </c>
      <c r="AU1045" s="43">
        <v>6850222</v>
      </c>
      <c r="AV1045" s="43">
        <v>12724665</v>
      </c>
      <c r="AW1045" s="43">
        <v>63</v>
      </c>
      <c r="AX1045" s="43">
        <v>1346302</v>
      </c>
      <c r="AY1045" s="43">
        <v>1</v>
      </c>
      <c r="AZ1045" s="43">
        <v>68</v>
      </c>
      <c r="BA1045" s="43">
        <v>915485</v>
      </c>
    </row>
    <row r="1046" spans="42:53">
      <c r="AP1046" s="42" t="s">
        <v>57</v>
      </c>
      <c r="AQ1046" s="43">
        <v>20</v>
      </c>
      <c r="AR1046" s="42" t="s">
        <v>6</v>
      </c>
      <c r="AS1046" s="43">
        <v>13</v>
      </c>
      <c r="AT1046" s="43">
        <v>19574887</v>
      </c>
      <c r="AU1046" s="43">
        <v>6850222</v>
      </c>
      <c r="AV1046" s="43">
        <v>12724665</v>
      </c>
      <c r="AW1046" s="43">
        <v>64</v>
      </c>
      <c r="AX1046" s="43">
        <v>1299983</v>
      </c>
      <c r="AY1046" s="43">
        <v>1</v>
      </c>
      <c r="AZ1046" s="43">
        <v>68</v>
      </c>
      <c r="BA1046" s="43">
        <v>883988</v>
      </c>
    </row>
    <row r="1047" spans="42:53">
      <c r="AP1047" s="42" t="s">
        <v>57</v>
      </c>
      <c r="AQ1047" s="43">
        <v>20</v>
      </c>
      <c r="AR1047" s="42" t="s">
        <v>6</v>
      </c>
      <c r="AS1047" s="43">
        <v>13</v>
      </c>
      <c r="AT1047" s="43">
        <v>19574887</v>
      </c>
      <c r="AU1047" s="43">
        <v>6850222</v>
      </c>
      <c r="AV1047" s="43">
        <v>12724665</v>
      </c>
      <c r="AW1047" s="43">
        <v>65</v>
      </c>
      <c r="AX1047" s="43">
        <v>1210802</v>
      </c>
      <c r="AY1047" s="43">
        <v>0.96599999999999997</v>
      </c>
      <c r="AZ1047" s="43">
        <v>69</v>
      </c>
      <c r="BA1047" s="43">
        <v>835453</v>
      </c>
    </row>
    <row r="1048" spans="42:53">
      <c r="AP1048" s="42" t="s">
        <v>57</v>
      </c>
      <c r="AQ1048" s="43">
        <v>21</v>
      </c>
      <c r="AR1048" s="42" t="s">
        <v>6</v>
      </c>
      <c r="AS1048" s="43">
        <v>20</v>
      </c>
      <c r="AT1048" s="43">
        <v>17313620</v>
      </c>
      <c r="AU1048" s="43">
        <v>2522566</v>
      </c>
      <c r="AV1048" s="43">
        <v>14791054</v>
      </c>
      <c r="AW1048" s="43">
        <v>58</v>
      </c>
      <c r="AX1048" s="43">
        <v>766324</v>
      </c>
      <c r="AY1048" s="43">
        <v>0.48799999999999999</v>
      </c>
      <c r="AZ1048" s="43">
        <v>70</v>
      </c>
      <c r="BA1048" s="43">
        <v>536427</v>
      </c>
    </row>
    <row r="1049" spans="42:53">
      <c r="AP1049" s="42" t="s">
        <v>57</v>
      </c>
      <c r="AQ1049" s="43">
        <v>21</v>
      </c>
      <c r="AR1049" s="42" t="s">
        <v>6</v>
      </c>
      <c r="AS1049" s="43">
        <v>20</v>
      </c>
      <c r="AT1049" s="43">
        <v>17313620</v>
      </c>
      <c r="AU1049" s="43">
        <v>2522566</v>
      </c>
      <c r="AV1049" s="43">
        <v>14791054</v>
      </c>
      <c r="AW1049" s="43">
        <v>59</v>
      </c>
      <c r="AX1049" s="43">
        <v>1527338</v>
      </c>
      <c r="AY1049" s="43">
        <v>1</v>
      </c>
      <c r="AZ1049" s="43">
        <v>70</v>
      </c>
      <c r="BA1049" s="43">
        <v>1069137</v>
      </c>
    </row>
    <row r="1050" spans="42:53">
      <c r="AP1050" s="42" t="s">
        <v>57</v>
      </c>
      <c r="AQ1050" s="43">
        <v>21</v>
      </c>
      <c r="AR1050" s="42" t="s">
        <v>6</v>
      </c>
      <c r="AS1050" s="43">
        <v>20</v>
      </c>
      <c r="AT1050" s="43">
        <v>17313620</v>
      </c>
      <c r="AU1050" s="43">
        <v>2522566</v>
      </c>
      <c r="AV1050" s="43">
        <v>14791054</v>
      </c>
      <c r="AW1050" s="43">
        <v>60</v>
      </c>
      <c r="AX1050" s="43">
        <v>1482743</v>
      </c>
      <c r="AY1050" s="43">
        <v>1</v>
      </c>
      <c r="AZ1050" s="43">
        <v>71</v>
      </c>
      <c r="BA1050" s="43">
        <v>1052748</v>
      </c>
    </row>
    <row r="1051" spans="42:53">
      <c r="AP1051" s="42" t="s">
        <v>57</v>
      </c>
      <c r="AQ1051" s="43">
        <v>21</v>
      </c>
      <c r="AR1051" s="42" t="s">
        <v>6</v>
      </c>
      <c r="AS1051" s="43">
        <v>20</v>
      </c>
      <c r="AT1051" s="43">
        <v>17313620</v>
      </c>
      <c r="AU1051" s="43">
        <v>2522566</v>
      </c>
      <c r="AV1051" s="43">
        <v>14791054</v>
      </c>
      <c r="AW1051" s="43">
        <v>61</v>
      </c>
      <c r="AX1051" s="43">
        <v>1437696</v>
      </c>
      <c r="AY1051" s="43">
        <v>1</v>
      </c>
      <c r="AZ1051" s="43">
        <v>71</v>
      </c>
      <c r="BA1051" s="43">
        <v>1020764</v>
      </c>
    </row>
    <row r="1052" spans="42:53">
      <c r="AP1052" s="42" t="s">
        <v>57</v>
      </c>
      <c r="AQ1052" s="43">
        <v>21</v>
      </c>
      <c r="AR1052" s="42" t="s">
        <v>6</v>
      </c>
      <c r="AS1052" s="43">
        <v>20</v>
      </c>
      <c r="AT1052" s="43">
        <v>17313620</v>
      </c>
      <c r="AU1052" s="43">
        <v>2522566</v>
      </c>
      <c r="AV1052" s="43">
        <v>14791054</v>
      </c>
      <c r="AW1052" s="43">
        <v>62</v>
      </c>
      <c r="AX1052" s="43">
        <v>1392211</v>
      </c>
      <c r="AY1052" s="43">
        <v>1</v>
      </c>
      <c r="AZ1052" s="43">
        <v>71</v>
      </c>
      <c r="BA1052" s="43">
        <v>988470</v>
      </c>
    </row>
    <row r="1053" spans="42:53">
      <c r="AP1053" s="42" t="s">
        <v>57</v>
      </c>
      <c r="AQ1053" s="43">
        <v>21</v>
      </c>
      <c r="AR1053" s="42" t="s">
        <v>6</v>
      </c>
      <c r="AS1053" s="43">
        <v>20</v>
      </c>
      <c r="AT1053" s="43">
        <v>17313620</v>
      </c>
      <c r="AU1053" s="43">
        <v>2522566</v>
      </c>
      <c r="AV1053" s="43">
        <v>14791054</v>
      </c>
      <c r="AW1053" s="43">
        <v>63</v>
      </c>
      <c r="AX1053" s="43">
        <v>1346302</v>
      </c>
      <c r="AY1053" s="43">
        <v>1</v>
      </c>
      <c r="AZ1053" s="43">
        <v>71</v>
      </c>
      <c r="BA1053" s="43">
        <v>955874</v>
      </c>
    </row>
    <row r="1054" spans="42:53">
      <c r="AP1054" s="42" t="s">
        <v>57</v>
      </c>
      <c r="AQ1054" s="43">
        <v>21</v>
      </c>
      <c r="AR1054" s="42" t="s">
        <v>6</v>
      </c>
      <c r="AS1054" s="43">
        <v>20</v>
      </c>
      <c r="AT1054" s="43">
        <v>17313620</v>
      </c>
      <c r="AU1054" s="43">
        <v>2522566</v>
      </c>
      <c r="AV1054" s="43">
        <v>14791054</v>
      </c>
      <c r="AW1054" s="43">
        <v>64</v>
      </c>
      <c r="AX1054" s="43">
        <v>1299983</v>
      </c>
      <c r="AY1054" s="43">
        <v>1</v>
      </c>
      <c r="AZ1054" s="43">
        <v>71</v>
      </c>
      <c r="BA1054" s="43">
        <v>922988</v>
      </c>
    </row>
    <row r="1055" spans="42:53">
      <c r="AP1055" s="42" t="s">
        <v>57</v>
      </c>
      <c r="AQ1055" s="43">
        <v>21</v>
      </c>
      <c r="AR1055" s="42" t="s">
        <v>6</v>
      </c>
      <c r="AS1055" s="43">
        <v>20</v>
      </c>
      <c r="AT1055" s="43">
        <v>17313620</v>
      </c>
      <c r="AU1055" s="43">
        <v>2522566</v>
      </c>
      <c r="AV1055" s="43">
        <v>14791054</v>
      </c>
      <c r="AW1055" s="43">
        <v>65</v>
      </c>
      <c r="AX1055" s="43">
        <v>1253268</v>
      </c>
      <c r="AY1055" s="43">
        <v>1</v>
      </c>
      <c r="AZ1055" s="43">
        <v>72</v>
      </c>
      <c r="BA1055" s="43">
        <v>902353</v>
      </c>
    </row>
    <row r="1056" spans="42:53">
      <c r="AP1056" s="42" t="s">
        <v>57</v>
      </c>
      <c r="AQ1056" s="43">
        <v>21</v>
      </c>
      <c r="AR1056" s="42" t="s">
        <v>6</v>
      </c>
      <c r="AS1056" s="43">
        <v>20</v>
      </c>
      <c r="AT1056" s="43">
        <v>17313620</v>
      </c>
      <c r="AU1056" s="43">
        <v>2522566</v>
      </c>
      <c r="AV1056" s="43">
        <v>14791054</v>
      </c>
      <c r="AW1056" s="43">
        <v>66</v>
      </c>
      <c r="AX1056" s="43">
        <v>1809257</v>
      </c>
      <c r="AY1056" s="43">
        <v>1</v>
      </c>
      <c r="AZ1056" s="43">
        <v>72</v>
      </c>
      <c r="BA1056" s="43">
        <v>1302665</v>
      </c>
    </row>
    <row r="1057" spans="42:53">
      <c r="AP1057" s="42" t="s">
        <v>57</v>
      </c>
      <c r="AQ1057" s="43">
        <v>21</v>
      </c>
      <c r="AR1057" s="42" t="s">
        <v>6</v>
      </c>
      <c r="AS1057" s="43">
        <v>20</v>
      </c>
      <c r="AT1057" s="43">
        <v>17313620</v>
      </c>
      <c r="AU1057" s="43">
        <v>2522566</v>
      </c>
      <c r="AV1057" s="43">
        <v>14791054</v>
      </c>
      <c r="AW1057" s="43">
        <v>67</v>
      </c>
      <c r="AX1057" s="43">
        <v>1738061</v>
      </c>
      <c r="AY1057" s="43">
        <v>1</v>
      </c>
      <c r="AZ1057" s="43">
        <v>72</v>
      </c>
      <c r="BA1057" s="43">
        <v>1251404</v>
      </c>
    </row>
    <row r="1058" spans="42:53">
      <c r="AP1058" s="42" t="s">
        <v>57</v>
      </c>
      <c r="AQ1058" s="43">
        <v>21</v>
      </c>
      <c r="AR1058" s="42" t="s">
        <v>6</v>
      </c>
      <c r="AS1058" s="43">
        <v>20</v>
      </c>
      <c r="AT1058" s="43">
        <v>17313620</v>
      </c>
      <c r="AU1058" s="43">
        <v>2522566</v>
      </c>
      <c r="AV1058" s="43">
        <v>14791054</v>
      </c>
      <c r="AW1058" s="43">
        <v>68</v>
      </c>
      <c r="AX1058" s="43">
        <v>737872</v>
      </c>
      <c r="AY1058" s="43">
        <v>0.443</v>
      </c>
      <c r="AZ1058" s="43">
        <v>73</v>
      </c>
      <c r="BA1058" s="43">
        <v>538647</v>
      </c>
    </row>
    <row r="1059" spans="42:53">
      <c r="AP1059" s="42" t="s">
        <v>57</v>
      </c>
      <c r="AQ1059" s="43">
        <v>22</v>
      </c>
      <c r="AR1059" s="42" t="s">
        <v>6</v>
      </c>
      <c r="AS1059" s="43">
        <v>27</v>
      </c>
      <c r="AT1059" s="43">
        <v>15111911</v>
      </c>
      <c r="AU1059" s="43">
        <v>0</v>
      </c>
      <c r="AV1059" s="43">
        <v>15111911</v>
      </c>
      <c r="AW1059" s="43">
        <v>59</v>
      </c>
      <c r="AX1059" s="43">
        <v>91953</v>
      </c>
      <c r="AY1059" s="43">
        <v>0.06</v>
      </c>
      <c r="AZ1059" s="43">
        <v>72</v>
      </c>
      <c r="BA1059" s="43">
        <v>66206</v>
      </c>
    </row>
    <row r="1060" spans="42:53">
      <c r="AP1060" s="42" t="s">
        <v>57</v>
      </c>
      <c r="AQ1060" s="43">
        <v>22</v>
      </c>
      <c r="AR1060" s="42" t="s">
        <v>6</v>
      </c>
      <c r="AS1060" s="43">
        <v>27</v>
      </c>
      <c r="AT1060" s="43">
        <v>15111911</v>
      </c>
      <c r="AU1060" s="43">
        <v>0</v>
      </c>
      <c r="AV1060" s="43">
        <v>15111911</v>
      </c>
      <c r="AW1060" s="43">
        <v>60</v>
      </c>
      <c r="AX1060" s="43">
        <v>1482743</v>
      </c>
      <c r="AY1060" s="43">
        <v>1</v>
      </c>
      <c r="AZ1060" s="43">
        <v>73</v>
      </c>
      <c r="BA1060" s="43">
        <v>1082402</v>
      </c>
    </row>
    <row r="1061" spans="42:53">
      <c r="AP1061" s="42" t="s">
        <v>57</v>
      </c>
      <c r="AQ1061" s="43">
        <v>22</v>
      </c>
      <c r="AR1061" s="42" t="s">
        <v>6</v>
      </c>
      <c r="AS1061" s="43">
        <v>27</v>
      </c>
      <c r="AT1061" s="43">
        <v>15111911</v>
      </c>
      <c r="AU1061" s="43">
        <v>0</v>
      </c>
      <c r="AV1061" s="43">
        <v>15111911</v>
      </c>
      <c r="AW1061" s="43">
        <v>61</v>
      </c>
      <c r="AX1061" s="43">
        <v>1437696</v>
      </c>
      <c r="AY1061" s="43">
        <v>1</v>
      </c>
      <c r="AZ1061" s="43">
        <v>73</v>
      </c>
      <c r="BA1061" s="43">
        <v>1049518</v>
      </c>
    </row>
    <row r="1062" spans="42:53">
      <c r="AP1062" s="42" t="s">
        <v>57</v>
      </c>
      <c r="AQ1062" s="43">
        <v>22</v>
      </c>
      <c r="AR1062" s="42" t="s">
        <v>6</v>
      </c>
      <c r="AS1062" s="43">
        <v>27</v>
      </c>
      <c r="AT1062" s="43">
        <v>15111911</v>
      </c>
      <c r="AU1062" s="43">
        <v>0</v>
      </c>
      <c r="AV1062" s="43">
        <v>15111911</v>
      </c>
      <c r="AW1062" s="43">
        <v>62</v>
      </c>
      <c r="AX1062" s="43">
        <v>1392211</v>
      </c>
      <c r="AY1062" s="43">
        <v>1</v>
      </c>
      <c r="AZ1062" s="43">
        <v>73</v>
      </c>
      <c r="BA1062" s="43">
        <v>1016314</v>
      </c>
    </row>
    <row r="1063" spans="42:53">
      <c r="AP1063" s="42" t="s">
        <v>57</v>
      </c>
      <c r="AQ1063" s="43">
        <v>22</v>
      </c>
      <c r="AR1063" s="42" t="s">
        <v>6</v>
      </c>
      <c r="AS1063" s="43">
        <v>27</v>
      </c>
      <c r="AT1063" s="43">
        <v>15111911</v>
      </c>
      <c r="AU1063" s="43">
        <v>0</v>
      </c>
      <c r="AV1063" s="43">
        <v>15111911</v>
      </c>
      <c r="AW1063" s="43">
        <v>63</v>
      </c>
      <c r="AX1063" s="43">
        <v>1346302</v>
      </c>
      <c r="AY1063" s="43">
        <v>1</v>
      </c>
      <c r="AZ1063" s="43">
        <v>73</v>
      </c>
      <c r="BA1063" s="43">
        <v>982800</v>
      </c>
    </row>
    <row r="1064" spans="42:53">
      <c r="AP1064" s="42" t="s">
        <v>57</v>
      </c>
      <c r="AQ1064" s="43">
        <v>22</v>
      </c>
      <c r="AR1064" s="42" t="s">
        <v>6</v>
      </c>
      <c r="AS1064" s="43">
        <v>27</v>
      </c>
      <c r="AT1064" s="43">
        <v>15111911</v>
      </c>
      <c r="AU1064" s="43">
        <v>0</v>
      </c>
      <c r="AV1064" s="43">
        <v>15111911</v>
      </c>
      <c r="AW1064" s="43">
        <v>64</v>
      </c>
      <c r="AX1064" s="43">
        <v>1299983</v>
      </c>
      <c r="AY1064" s="43">
        <v>1</v>
      </c>
      <c r="AZ1064" s="43">
        <v>74</v>
      </c>
      <c r="BA1064" s="43">
        <v>961987</v>
      </c>
    </row>
    <row r="1065" spans="42:53">
      <c r="AP1065" s="42" t="s">
        <v>57</v>
      </c>
      <c r="AQ1065" s="43">
        <v>22</v>
      </c>
      <c r="AR1065" s="42" t="s">
        <v>6</v>
      </c>
      <c r="AS1065" s="43">
        <v>27</v>
      </c>
      <c r="AT1065" s="43">
        <v>15111911</v>
      </c>
      <c r="AU1065" s="43">
        <v>0</v>
      </c>
      <c r="AV1065" s="43">
        <v>15111911</v>
      </c>
      <c r="AW1065" s="43">
        <v>65</v>
      </c>
      <c r="AX1065" s="43">
        <v>1253268</v>
      </c>
      <c r="AY1065" s="43">
        <v>1</v>
      </c>
      <c r="AZ1065" s="43">
        <v>74</v>
      </c>
      <c r="BA1065" s="43">
        <v>927418</v>
      </c>
    </row>
    <row r="1066" spans="42:53">
      <c r="AP1066" s="42" t="s">
        <v>57</v>
      </c>
      <c r="AQ1066" s="43">
        <v>22</v>
      </c>
      <c r="AR1066" s="42" t="s">
        <v>6</v>
      </c>
      <c r="AS1066" s="43">
        <v>27</v>
      </c>
      <c r="AT1066" s="43">
        <v>15111911</v>
      </c>
      <c r="AU1066" s="43">
        <v>0</v>
      </c>
      <c r="AV1066" s="43">
        <v>15111911</v>
      </c>
      <c r="AW1066" s="43">
        <v>66</v>
      </c>
      <c r="AX1066" s="43">
        <v>1809257</v>
      </c>
      <c r="AY1066" s="43">
        <v>1</v>
      </c>
      <c r="AZ1066" s="43">
        <v>74</v>
      </c>
      <c r="BA1066" s="43">
        <v>1338850</v>
      </c>
    </row>
    <row r="1067" spans="42:53">
      <c r="AP1067" s="42" t="s">
        <v>57</v>
      </c>
      <c r="AQ1067" s="43">
        <v>22</v>
      </c>
      <c r="AR1067" s="42" t="s">
        <v>6</v>
      </c>
      <c r="AS1067" s="43">
        <v>27</v>
      </c>
      <c r="AT1067" s="43">
        <v>15111911</v>
      </c>
      <c r="AU1067" s="43">
        <v>0</v>
      </c>
      <c r="AV1067" s="43">
        <v>15111911</v>
      </c>
      <c r="AW1067" s="43">
        <v>67</v>
      </c>
      <c r="AX1067" s="43">
        <v>1738061</v>
      </c>
      <c r="AY1067" s="43">
        <v>1</v>
      </c>
      <c r="AZ1067" s="43">
        <v>75</v>
      </c>
      <c r="BA1067" s="43">
        <v>1303546</v>
      </c>
    </row>
    <row r="1068" spans="42:53">
      <c r="AP1068" s="42" t="s">
        <v>57</v>
      </c>
      <c r="AQ1068" s="43">
        <v>22</v>
      </c>
      <c r="AR1068" s="42" t="s">
        <v>6</v>
      </c>
      <c r="AS1068" s="43">
        <v>27</v>
      </c>
      <c r="AT1068" s="43">
        <v>15111911</v>
      </c>
      <c r="AU1068" s="43">
        <v>0</v>
      </c>
      <c r="AV1068" s="43">
        <v>15111911</v>
      </c>
      <c r="AW1068" s="43">
        <v>68</v>
      </c>
      <c r="AX1068" s="43">
        <v>1666335</v>
      </c>
      <c r="AY1068" s="43">
        <v>1</v>
      </c>
      <c r="AZ1068" s="43">
        <v>76</v>
      </c>
      <c r="BA1068" s="43">
        <v>1266415</v>
      </c>
    </row>
    <row r="1069" spans="42:53">
      <c r="AP1069" s="42" t="s">
        <v>57</v>
      </c>
      <c r="AQ1069" s="43">
        <v>22</v>
      </c>
      <c r="AR1069" s="42" t="s">
        <v>6</v>
      </c>
      <c r="AS1069" s="43">
        <v>27</v>
      </c>
      <c r="AT1069" s="43">
        <v>15111911</v>
      </c>
      <c r="AU1069" s="43">
        <v>0</v>
      </c>
      <c r="AV1069" s="43">
        <v>15111911</v>
      </c>
      <c r="AW1069" s="43">
        <v>69</v>
      </c>
      <c r="AX1069" s="43">
        <v>1594102</v>
      </c>
      <c r="AY1069" s="43">
        <v>1</v>
      </c>
      <c r="AZ1069" s="43">
        <v>76</v>
      </c>
      <c r="BA1069" s="43">
        <v>1211518</v>
      </c>
    </row>
    <row r="1070" spans="42:53">
      <c r="AP1070" s="42" t="s">
        <v>57</v>
      </c>
      <c r="AQ1070" s="43">
        <v>23</v>
      </c>
      <c r="AR1070" s="42" t="s">
        <v>7</v>
      </c>
      <c r="AS1070" s="43">
        <v>3</v>
      </c>
      <c r="AT1070" s="43">
        <v>12990467</v>
      </c>
      <c r="AU1070" s="43">
        <v>0</v>
      </c>
      <c r="AV1070" s="43">
        <v>12990467</v>
      </c>
      <c r="AW1070" s="43">
        <v>61</v>
      </c>
      <c r="AX1070" s="43">
        <v>890947</v>
      </c>
      <c r="AY1070" s="43">
        <v>0.62</v>
      </c>
      <c r="AZ1070" s="43">
        <v>74</v>
      </c>
      <c r="BA1070" s="43">
        <v>659301</v>
      </c>
    </row>
    <row r="1071" spans="42:53">
      <c r="AP1071" s="42" t="s">
        <v>57</v>
      </c>
      <c r="AQ1071" s="43">
        <v>23</v>
      </c>
      <c r="AR1071" s="42" t="s">
        <v>7</v>
      </c>
      <c r="AS1071" s="43">
        <v>3</v>
      </c>
      <c r="AT1071" s="43">
        <v>12990467</v>
      </c>
      <c r="AU1071" s="43">
        <v>0</v>
      </c>
      <c r="AV1071" s="43">
        <v>12990467</v>
      </c>
      <c r="AW1071" s="43">
        <v>62</v>
      </c>
      <c r="AX1071" s="43">
        <v>1392211</v>
      </c>
      <c r="AY1071" s="43">
        <v>1</v>
      </c>
      <c r="AZ1071" s="43">
        <v>75</v>
      </c>
      <c r="BA1071" s="43">
        <v>1044158</v>
      </c>
    </row>
    <row r="1072" spans="42:53">
      <c r="AP1072" s="42" t="s">
        <v>57</v>
      </c>
      <c r="AQ1072" s="43">
        <v>23</v>
      </c>
      <c r="AR1072" s="42" t="s">
        <v>7</v>
      </c>
      <c r="AS1072" s="43">
        <v>3</v>
      </c>
      <c r="AT1072" s="43">
        <v>12990467</v>
      </c>
      <c r="AU1072" s="43">
        <v>0</v>
      </c>
      <c r="AV1072" s="43">
        <v>12990467</v>
      </c>
      <c r="AW1072" s="43">
        <v>63</v>
      </c>
      <c r="AX1072" s="43">
        <v>1346302</v>
      </c>
      <c r="AY1072" s="43">
        <v>1</v>
      </c>
      <c r="AZ1072" s="43">
        <v>75</v>
      </c>
      <c r="BA1072" s="43">
        <v>1009726</v>
      </c>
    </row>
    <row r="1073" spans="42:53">
      <c r="AP1073" s="42" t="s">
        <v>57</v>
      </c>
      <c r="AQ1073" s="43">
        <v>23</v>
      </c>
      <c r="AR1073" s="42" t="s">
        <v>7</v>
      </c>
      <c r="AS1073" s="43">
        <v>3</v>
      </c>
      <c r="AT1073" s="43">
        <v>12990467</v>
      </c>
      <c r="AU1073" s="43">
        <v>0</v>
      </c>
      <c r="AV1073" s="43">
        <v>12990467</v>
      </c>
      <c r="AW1073" s="43">
        <v>64</v>
      </c>
      <c r="AX1073" s="43">
        <v>1299983</v>
      </c>
      <c r="AY1073" s="43">
        <v>1</v>
      </c>
      <c r="AZ1073" s="43">
        <v>76</v>
      </c>
      <c r="BA1073" s="43">
        <v>987987</v>
      </c>
    </row>
    <row r="1074" spans="42:53">
      <c r="AP1074" s="42" t="s">
        <v>57</v>
      </c>
      <c r="AQ1074" s="43">
        <v>23</v>
      </c>
      <c r="AR1074" s="42" t="s">
        <v>7</v>
      </c>
      <c r="AS1074" s="43">
        <v>3</v>
      </c>
      <c r="AT1074" s="43">
        <v>12990467</v>
      </c>
      <c r="AU1074" s="43">
        <v>0</v>
      </c>
      <c r="AV1074" s="43">
        <v>12990467</v>
      </c>
      <c r="AW1074" s="43">
        <v>65</v>
      </c>
      <c r="AX1074" s="43">
        <v>1253268</v>
      </c>
      <c r="AY1074" s="43">
        <v>1</v>
      </c>
      <c r="AZ1074" s="43">
        <v>76</v>
      </c>
      <c r="BA1074" s="43">
        <v>952484</v>
      </c>
    </row>
    <row r="1075" spans="42:53">
      <c r="AP1075" s="42" t="s">
        <v>57</v>
      </c>
      <c r="AQ1075" s="43">
        <v>23</v>
      </c>
      <c r="AR1075" s="42" t="s">
        <v>7</v>
      </c>
      <c r="AS1075" s="43">
        <v>3</v>
      </c>
      <c r="AT1075" s="43">
        <v>12990467</v>
      </c>
      <c r="AU1075" s="43">
        <v>0</v>
      </c>
      <c r="AV1075" s="43">
        <v>12990467</v>
      </c>
      <c r="AW1075" s="43">
        <v>66</v>
      </c>
      <c r="AX1075" s="43">
        <v>1809257</v>
      </c>
      <c r="AY1075" s="43">
        <v>1</v>
      </c>
      <c r="AZ1075" s="43">
        <v>77</v>
      </c>
      <c r="BA1075" s="43">
        <v>1393128</v>
      </c>
    </row>
    <row r="1076" spans="42:53">
      <c r="AP1076" s="42" t="s">
        <v>57</v>
      </c>
      <c r="AQ1076" s="43">
        <v>23</v>
      </c>
      <c r="AR1076" s="42" t="s">
        <v>7</v>
      </c>
      <c r="AS1076" s="43">
        <v>3</v>
      </c>
      <c r="AT1076" s="43">
        <v>12990467</v>
      </c>
      <c r="AU1076" s="43">
        <v>0</v>
      </c>
      <c r="AV1076" s="43">
        <v>12990467</v>
      </c>
      <c r="AW1076" s="43">
        <v>67</v>
      </c>
      <c r="AX1076" s="43">
        <v>1738061</v>
      </c>
      <c r="AY1076" s="43">
        <v>1</v>
      </c>
      <c r="AZ1076" s="43">
        <v>77</v>
      </c>
      <c r="BA1076" s="43">
        <v>1338307</v>
      </c>
    </row>
    <row r="1077" spans="42:53">
      <c r="AP1077" s="42" t="s">
        <v>57</v>
      </c>
      <c r="AQ1077" s="43">
        <v>23</v>
      </c>
      <c r="AR1077" s="42" t="s">
        <v>7</v>
      </c>
      <c r="AS1077" s="43">
        <v>3</v>
      </c>
      <c r="AT1077" s="43">
        <v>12990467</v>
      </c>
      <c r="AU1077" s="43">
        <v>0</v>
      </c>
      <c r="AV1077" s="43">
        <v>12990467</v>
      </c>
      <c r="AW1077" s="43">
        <v>68</v>
      </c>
      <c r="AX1077" s="43">
        <v>1666335</v>
      </c>
      <c r="AY1077" s="43">
        <v>1</v>
      </c>
      <c r="AZ1077" s="43">
        <v>78</v>
      </c>
      <c r="BA1077" s="43">
        <v>1299741</v>
      </c>
    </row>
    <row r="1078" spans="42:53">
      <c r="AP1078" s="42" t="s">
        <v>57</v>
      </c>
      <c r="AQ1078" s="43">
        <v>23</v>
      </c>
      <c r="AR1078" s="42" t="s">
        <v>7</v>
      </c>
      <c r="AS1078" s="43">
        <v>3</v>
      </c>
      <c r="AT1078" s="43">
        <v>12990467</v>
      </c>
      <c r="AU1078" s="43">
        <v>0</v>
      </c>
      <c r="AV1078" s="43">
        <v>12990467</v>
      </c>
      <c r="AW1078" s="43">
        <v>69</v>
      </c>
      <c r="AX1078" s="43">
        <v>1594102</v>
      </c>
      <c r="AY1078" s="43">
        <v>1</v>
      </c>
      <c r="AZ1078" s="43">
        <v>79</v>
      </c>
      <c r="BA1078" s="43">
        <v>1259341</v>
      </c>
    </row>
    <row r="1079" spans="42:53">
      <c r="AP1079" s="42" t="s">
        <v>57</v>
      </c>
      <c r="AQ1079" s="43">
        <v>24</v>
      </c>
      <c r="AR1079" s="42" t="s">
        <v>7</v>
      </c>
      <c r="AS1079" s="43">
        <v>10</v>
      </c>
      <c r="AT1079" s="43">
        <v>10969993</v>
      </c>
      <c r="AU1079" s="43">
        <v>0</v>
      </c>
      <c r="AV1079" s="43">
        <v>10969993</v>
      </c>
      <c r="AW1079" s="43">
        <v>62</v>
      </c>
      <c r="AX1079" s="43">
        <v>262684</v>
      </c>
      <c r="AY1079" s="43">
        <v>0.189</v>
      </c>
      <c r="AZ1079" s="43">
        <v>76</v>
      </c>
      <c r="BA1079" s="43">
        <v>199640</v>
      </c>
    </row>
    <row r="1080" spans="42:53">
      <c r="AP1080" s="42" t="s">
        <v>57</v>
      </c>
      <c r="AQ1080" s="43">
        <v>24</v>
      </c>
      <c r="AR1080" s="42" t="s">
        <v>7</v>
      </c>
      <c r="AS1080" s="43">
        <v>10</v>
      </c>
      <c r="AT1080" s="43">
        <v>10969993</v>
      </c>
      <c r="AU1080" s="43">
        <v>0</v>
      </c>
      <c r="AV1080" s="43">
        <v>10969993</v>
      </c>
      <c r="AW1080" s="43">
        <v>63</v>
      </c>
      <c r="AX1080" s="43">
        <v>1346302</v>
      </c>
      <c r="AY1080" s="43">
        <v>1</v>
      </c>
      <c r="AZ1080" s="43">
        <v>76</v>
      </c>
      <c r="BA1080" s="43">
        <v>1023190</v>
      </c>
    </row>
    <row r="1081" spans="42:53">
      <c r="AP1081" s="42" t="s">
        <v>57</v>
      </c>
      <c r="AQ1081" s="43">
        <v>24</v>
      </c>
      <c r="AR1081" s="42" t="s">
        <v>7</v>
      </c>
      <c r="AS1081" s="43">
        <v>10</v>
      </c>
      <c r="AT1081" s="43">
        <v>10969993</v>
      </c>
      <c r="AU1081" s="43">
        <v>0</v>
      </c>
      <c r="AV1081" s="43">
        <v>10969993</v>
      </c>
      <c r="AW1081" s="43">
        <v>64</v>
      </c>
      <c r="AX1081" s="43">
        <v>1299983</v>
      </c>
      <c r="AY1081" s="43">
        <v>1</v>
      </c>
      <c r="AZ1081" s="43">
        <v>77</v>
      </c>
      <c r="BA1081" s="43">
        <v>1000987</v>
      </c>
    </row>
    <row r="1082" spans="42:53">
      <c r="AP1082" s="42" t="s">
        <v>57</v>
      </c>
      <c r="AQ1082" s="43">
        <v>24</v>
      </c>
      <c r="AR1082" s="42" t="s">
        <v>7</v>
      </c>
      <c r="AS1082" s="43">
        <v>10</v>
      </c>
      <c r="AT1082" s="43">
        <v>10969993</v>
      </c>
      <c r="AU1082" s="43">
        <v>0</v>
      </c>
      <c r="AV1082" s="43">
        <v>10969993</v>
      </c>
      <c r="AW1082" s="43">
        <v>65</v>
      </c>
      <c r="AX1082" s="43">
        <v>1253268</v>
      </c>
      <c r="AY1082" s="43">
        <v>1</v>
      </c>
      <c r="AZ1082" s="43">
        <v>77</v>
      </c>
      <c r="BA1082" s="43">
        <v>965016</v>
      </c>
    </row>
    <row r="1083" spans="42:53">
      <c r="AP1083" s="42" t="s">
        <v>57</v>
      </c>
      <c r="AQ1083" s="43">
        <v>24</v>
      </c>
      <c r="AR1083" s="42" t="s">
        <v>7</v>
      </c>
      <c r="AS1083" s="43">
        <v>10</v>
      </c>
      <c r="AT1083" s="43">
        <v>10969993</v>
      </c>
      <c r="AU1083" s="43">
        <v>0</v>
      </c>
      <c r="AV1083" s="43">
        <v>10969993</v>
      </c>
      <c r="AW1083" s="43">
        <v>66</v>
      </c>
      <c r="AX1083" s="43">
        <v>1809257</v>
      </c>
      <c r="AY1083" s="43">
        <v>1</v>
      </c>
      <c r="AZ1083" s="43">
        <v>78</v>
      </c>
      <c r="BA1083" s="43">
        <v>1411220</v>
      </c>
    </row>
    <row r="1084" spans="42:53">
      <c r="AP1084" s="42" t="s">
        <v>57</v>
      </c>
      <c r="AQ1084" s="43">
        <v>24</v>
      </c>
      <c r="AR1084" s="42" t="s">
        <v>7</v>
      </c>
      <c r="AS1084" s="43">
        <v>10</v>
      </c>
      <c r="AT1084" s="43">
        <v>10969993</v>
      </c>
      <c r="AU1084" s="43">
        <v>0</v>
      </c>
      <c r="AV1084" s="43">
        <v>10969993</v>
      </c>
      <c r="AW1084" s="43">
        <v>67</v>
      </c>
      <c r="AX1084" s="43">
        <v>1738061</v>
      </c>
      <c r="AY1084" s="43">
        <v>1</v>
      </c>
      <c r="AZ1084" s="43">
        <v>79</v>
      </c>
      <c r="BA1084" s="43">
        <v>1373068</v>
      </c>
    </row>
    <row r="1085" spans="42:53">
      <c r="AP1085" s="42" t="s">
        <v>57</v>
      </c>
      <c r="AQ1085" s="43">
        <v>24</v>
      </c>
      <c r="AR1085" s="42" t="s">
        <v>7</v>
      </c>
      <c r="AS1085" s="43">
        <v>10</v>
      </c>
      <c r="AT1085" s="43">
        <v>10969993</v>
      </c>
      <c r="AU1085" s="43">
        <v>0</v>
      </c>
      <c r="AV1085" s="43">
        <v>10969993</v>
      </c>
      <c r="AW1085" s="43">
        <v>68</v>
      </c>
      <c r="AX1085" s="43">
        <v>1666335</v>
      </c>
      <c r="AY1085" s="43">
        <v>1</v>
      </c>
      <c r="AZ1085" s="43">
        <v>80</v>
      </c>
      <c r="BA1085" s="43">
        <v>1333068</v>
      </c>
    </row>
    <row r="1086" spans="42:53">
      <c r="AP1086" s="42" t="s">
        <v>57</v>
      </c>
      <c r="AQ1086" s="43">
        <v>24</v>
      </c>
      <c r="AR1086" s="42" t="s">
        <v>7</v>
      </c>
      <c r="AS1086" s="43">
        <v>10</v>
      </c>
      <c r="AT1086" s="43">
        <v>10969993</v>
      </c>
      <c r="AU1086" s="43">
        <v>0</v>
      </c>
      <c r="AV1086" s="43">
        <v>10969993</v>
      </c>
      <c r="AW1086" s="43">
        <v>69</v>
      </c>
      <c r="AX1086" s="43">
        <v>1594102</v>
      </c>
      <c r="AY1086" s="43">
        <v>1</v>
      </c>
      <c r="AZ1086" s="43">
        <v>81</v>
      </c>
      <c r="BA1086" s="43">
        <v>1291223</v>
      </c>
    </row>
    <row r="1087" spans="42:53">
      <c r="AP1087" s="42" t="s">
        <v>57</v>
      </c>
      <c r="AQ1087" s="43">
        <v>25</v>
      </c>
      <c r="AR1087" s="42" t="s">
        <v>7</v>
      </c>
      <c r="AS1087" s="43">
        <v>17</v>
      </c>
      <c r="AT1087" s="43">
        <v>9071196</v>
      </c>
      <c r="AU1087" s="43">
        <v>0</v>
      </c>
      <c r="AV1087" s="43">
        <v>9071196</v>
      </c>
      <c r="AW1087" s="43">
        <v>64</v>
      </c>
      <c r="AX1087" s="43">
        <v>1010172</v>
      </c>
      <c r="AY1087" s="43">
        <v>0.77700000000000002</v>
      </c>
      <c r="AZ1087" s="43">
        <v>77</v>
      </c>
      <c r="BA1087" s="43">
        <v>777832</v>
      </c>
    </row>
    <row r="1088" spans="42:53">
      <c r="AP1088" s="42" t="s">
        <v>57</v>
      </c>
      <c r="AQ1088" s="43">
        <v>25</v>
      </c>
      <c r="AR1088" s="42" t="s">
        <v>7</v>
      </c>
      <c r="AS1088" s="43">
        <v>17</v>
      </c>
      <c r="AT1088" s="43">
        <v>9071196</v>
      </c>
      <c r="AU1088" s="43">
        <v>0</v>
      </c>
      <c r="AV1088" s="43">
        <v>9071196</v>
      </c>
      <c r="AW1088" s="43">
        <v>65</v>
      </c>
      <c r="AX1088" s="43">
        <v>1253268</v>
      </c>
      <c r="AY1088" s="43">
        <v>1</v>
      </c>
      <c r="AZ1088" s="43">
        <v>78</v>
      </c>
      <c r="BA1088" s="43">
        <v>977549</v>
      </c>
    </row>
    <row r="1089" spans="42:53">
      <c r="AP1089" s="42" t="s">
        <v>57</v>
      </c>
      <c r="AQ1089" s="43">
        <v>25</v>
      </c>
      <c r="AR1089" s="42" t="s">
        <v>7</v>
      </c>
      <c r="AS1089" s="43">
        <v>17</v>
      </c>
      <c r="AT1089" s="43">
        <v>9071196</v>
      </c>
      <c r="AU1089" s="43">
        <v>0</v>
      </c>
      <c r="AV1089" s="43">
        <v>9071196</v>
      </c>
      <c r="AW1089" s="43">
        <v>66</v>
      </c>
      <c r="AX1089" s="43">
        <v>1809257</v>
      </c>
      <c r="AY1089" s="43">
        <v>1</v>
      </c>
      <c r="AZ1089" s="43">
        <v>79</v>
      </c>
      <c r="BA1089" s="43">
        <v>1429313</v>
      </c>
    </row>
    <row r="1090" spans="42:53">
      <c r="AP1090" s="42" t="s">
        <v>57</v>
      </c>
      <c r="AQ1090" s="43">
        <v>25</v>
      </c>
      <c r="AR1090" s="42" t="s">
        <v>7</v>
      </c>
      <c r="AS1090" s="43">
        <v>17</v>
      </c>
      <c r="AT1090" s="43">
        <v>9071196</v>
      </c>
      <c r="AU1090" s="43">
        <v>0</v>
      </c>
      <c r="AV1090" s="43">
        <v>9071196</v>
      </c>
      <c r="AW1090" s="43">
        <v>67</v>
      </c>
      <c r="AX1090" s="43">
        <v>1738061</v>
      </c>
      <c r="AY1090" s="43">
        <v>1</v>
      </c>
      <c r="AZ1090" s="43">
        <v>80</v>
      </c>
      <c r="BA1090" s="43">
        <v>1390449</v>
      </c>
    </row>
    <row r="1091" spans="42:53">
      <c r="AP1091" s="42" t="s">
        <v>57</v>
      </c>
      <c r="AQ1091" s="43">
        <v>25</v>
      </c>
      <c r="AR1091" s="42" t="s">
        <v>7</v>
      </c>
      <c r="AS1091" s="43">
        <v>17</v>
      </c>
      <c r="AT1091" s="43">
        <v>9071196</v>
      </c>
      <c r="AU1091" s="43">
        <v>0</v>
      </c>
      <c r="AV1091" s="43">
        <v>9071196</v>
      </c>
      <c r="AW1091" s="43">
        <v>68</v>
      </c>
      <c r="AX1091" s="43">
        <v>1666335</v>
      </c>
      <c r="AY1091" s="43">
        <v>1</v>
      </c>
      <c r="AZ1091" s="43">
        <v>81</v>
      </c>
      <c r="BA1091" s="43">
        <v>1349731</v>
      </c>
    </row>
    <row r="1092" spans="42:53">
      <c r="AP1092" s="42" t="s">
        <v>57</v>
      </c>
      <c r="AQ1092" s="43">
        <v>25</v>
      </c>
      <c r="AR1092" s="42" t="s">
        <v>7</v>
      </c>
      <c r="AS1092" s="43">
        <v>17</v>
      </c>
      <c r="AT1092" s="43">
        <v>9071196</v>
      </c>
      <c r="AU1092" s="43">
        <v>0</v>
      </c>
      <c r="AV1092" s="43">
        <v>9071196</v>
      </c>
      <c r="AW1092" s="43">
        <v>69</v>
      </c>
      <c r="AX1092" s="43">
        <v>1594102</v>
      </c>
      <c r="AY1092" s="43">
        <v>1</v>
      </c>
      <c r="AZ1092" s="43">
        <v>82</v>
      </c>
      <c r="BA1092" s="43">
        <v>1307164</v>
      </c>
    </row>
    <row r="1093" spans="42:53">
      <c r="AP1093" s="42" t="s">
        <v>57</v>
      </c>
      <c r="AQ1093" s="43">
        <v>26</v>
      </c>
      <c r="AR1093" s="42" t="s">
        <v>7</v>
      </c>
      <c r="AS1093" s="43">
        <v>24</v>
      </c>
      <c r="AT1093" s="43">
        <v>7314783</v>
      </c>
      <c r="AU1093" s="43">
        <v>0</v>
      </c>
      <c r="AV1093" s="43">
        <v>7314783</v>
      </c>
      <c r="AW1093" s="43">
        <v>65</v>
      </c>
      <c r="AX1093" s="43">
        <v>507027</v>
      </c>
      <c r="AY1093" s="43">
        <v>0.40500000000000003</v>
      </c>
      <c r="AZ1093" s="43">
        <v>78</v>
      </c>
      <c r="BA1093" s="43">
        <v>395481</v>
      </c>
    </row>
    <row r="1094" spans="42:53">
      <c r="AP1094" s="42" t="s">
        <v>57</v>
      </c>
      <c r="AQ1094" s="43">
        <v>26</v>
      </c>
      <c r="AR1094" s="42" t="s">
        <v>7</v>
      </c>
      <c r="AS1094" s="43">
        <v>24</v>
      </c>
      <c r="AT1094" s="43">
        <v>7314783</v>
      </c>
      <c r="AU1094" s="43">
        <v>0</v>
      </c>
      <c r="AV1094" s="43">
        <v>7314783</v>
      </c>
      <c r="AW1094" s="43">
        <v>66</v>
      </c>
      <c r="AX1094" s="43">
        <v>1809257</v>
      </c>
      <c r="AY1094" s="43">
        <v>1</v>
      </c>
      <c r="AZ1094" s="43">
        <v>79</v>
      </c>
      <c r="BA1094" s="43">
        <v>1429313</v>
      </c>
    </row>
    <row r="1095" spans="42:53">
      <c r="AP1095" s="42" t="s">
        <v>57</v>
      </c>
      <c r="AQ1095" s="43">
        <v>26</v>
      </c>
      <c r="AR1095" s="42" t="s">
        <v>7</v>
      </c>
      <c r="AS1095" s="43">
        <v>24</v>
      </c>
      <c r="AT1095" s="43">
        <v>7314783</v>
      </c>
      <c r="AU1095" s="43">
        <v>0</v>
      </c>
      <c r="AV1095" s="43">
        <v>7314783</v>
      </c>
      <c r="AW1095" s="43">
        <v>67</v>
      </c>
      <c r="AX1095" s="43">
        <v>1738061</v>
      </c>
      <c r="AY1095" s="43">
        <v>1</v>
      </c>
      <c r="AZ1095" s="43">
        <v>80</v>
      </c>
      <c r="BA1095" s="43">
        <v>1390449</v>
      </c>
    </row>
    <row r="1096" spans="42:53">
      <c r="AP1096" s="42" t="s">
        <v>57</v>
      </c>
      <c r="AQ1096" s="43">
        <v>26</v>
      </c>
      <c r="AR1096" s="42" t="s">
        <v>7</v>
      </c>
      <c r="AS1096" s="43">
        <v>24</v>
      </c>
      <c r="AT1096" s="43">
        <v>7314783</v>
      </c>
      <c r="AU1096" s="43">
        <v>0</v>
      </c>
      <c r="AV1096" s="43">
        <v>7314783</v>
      </c>
      <c r="AW1096" s="43">
        <v>68</v>
      </c>
      <c r="AX1096" s="43">
        <v>1666335</v>
      </c>
      <c r="AY1096" s="43">
        <v>1</v>
      </c>
      <c r="AZ1096" s="43">
        <v>81</v>
      </c>
      <c r="BA1096" s="43">
        <v>1349731</v>
      </c>
    </row>
    <row r="1097" spans="42:53">
      <c r="AP1097" s="42" t="s">
        <v>57</v>
      </c>
      <c r="AQ1097" s="43">
        <v>26</v>
      </c>
      <c r="AR1097" s="42" t="s">
        <v>7</v>
      </c>
      <c r="AS1097" s="43">
        <v>24</v>
      </c>
      <c r="AT1097" s="43">
        <v>7314783</v>
      </c>
      <c r="AU1097" s="43">
        <v>0</v>
      </c>
      <c r="AV1097" s="43">
        <v>7314783</v>
      </c>
      <c r="AW1097" s="43">
        <v>69</v>
      </c>
      <c r="AX1097" s="43">
        <v>1594102</v>
      </c>
      <c r="AY1097" s="43">
        <v>1</v>
      </c>
      <c r="AZ1097" s="43">
        <v>82</v>
      </c>
      <c r="BA1097" s="43">
        <v>1307164</v>
      </c>
    </row>
    <row r="1098" spans="42:53">
      <c r="AP1098" s="42" t="s">
        <v>57</v>
      </c>
      <c r="AQ1098" s="43">
        <v>27</v>
      </c>
      <c r="AR1098" s="42" t="s">
        <v>8</v>
      </c>
      <c r="AS1098" s="43">
        <v>1</v>
      </c>
      <c r="AT1098" s="43">
        <v>5721460</v>
      </c>
      <c r="AU1098" s="43">
        <v>0</v>
      </c>
      <c r="AV1098" s="43">
        <v>5721460</v>
      </c>
      <c r="AW1098" s="43">
        <v>66</v>
      </c>
      <c r="AX1098" s="43">
        <v>722961</v>
      </c>
      <c r="AY1098" s="43">
        <v>0.4</v>
      </c>
      <c r="AZ1098" s="43">
        <v>78</v>
      </c>
      <c r="BA1098" s="43">
        <v>563910</v>
      </c>
    </row>
    <row r="1099" spans="42:53">
      <c r="AP1099" s="42" t="s">
        <v>57</v>
      </c>
      <c r="AQ1099" s="43">
        <v>27</v>
      </c>
      <c r="AR1099" s="42" t="s">
        <v>8</v>
      </c>
      <c r="AS1099" s="43">
        <v>1</v>
      </c>
      <c r="AT1099" s="43">
        <v>5721460</v>
      </c>
      <c r="AU1099" s="43">
        <v>0</v>
      </c>
      <c r="AV1099" s="43">
        <v>5721460</v>
      </c>
      <c r="AW1099" s="43">
        <v>67</v>
      </c>
      <c r="AX1099" s="43">
        <v>1738061</v>
      </c>
      <c r="AY1099" s="43">
        <v>1</v>
      </c>
      <c r="AZ1099" s="43">
        <v>79</v>
      </c>
      <c r="BA1099" s="43">
        <v>1373068</v>
      </c>
    </row>
    <row r="1100" spans="42:53">
      <c r="AP1100" s="42" t="s">
        <v>57</v>
      </c>
      <c r="AQ1100" s="43">
        <v>27</v>
      </c>
      <c r="AR1100" s="42" t="s">
        <v>8</v>
      </c>
      <c r="AS1100" s="43">
        <v>1</v>
      </c>
      <c r="AT1100" s="43">
        <v>5721460</v>
      </c>
      <c r="AU1100" s="43">
        <v>0</v>
      </c>
      <c r="AV1100" s="43">
        <v>5721460</v>
      </c>
      <c r="AW1100" s="43">
        <v>68</v>
      </c>
      <c r="AX1100" s="43">
        <v>1666335</v>
      </c>
      <c r="AY1100" s="43">
        <v>1</v>
      </c>
      <c r="AZ1100" s="43">
        <v>80</v>
      </c>
      <c r="BA1100" s="43">
        <v>1333068</v>
      </c>
    </row>
    <row r="1101" spans="42:53">
      <c r="AP1101" s="42" t="s">
        <v>57</v>
      </c>
      <c r="AQ1101" s="43">
        <v>27</v>
      </c>
      <c r="AR1101" s="42" t="s">
        <v>8</v>
      </c>
      <c r="AS1101" s="43">
        <v>1</v>
      </c>
      <c r="AT1101" s="43">
        <v>5721460</v>
      </c>
      <c r="AU1101" s="43">
        <v>0</v>
      </c>
      <c r="AV1101" s="43">
        <v>5721460</v>
      </c>
      <c r="AW1101" s="43">
        <v>69</v>
      </c>
      <c r="AX1101" s="43">
        <v>1594102</v>
      </c>
      <c r="AY1101" s="43">
        <v>1</v>
      </c>
      <c r="AZ1101" s="43">
        <v>81</v>
      </c>
      <c r="BA1101" s="43">
        <v>1291223</v>
      </c>
    </row>
    <row r="1102" spans="42:53">
      <c r="AP1102" s="42" t="s">
        <v>57</v>
      </c>
      <c r="AQ1102" s="43">
        <v>28</v>
      </c>
      <c r="AR1102" s="42" t="s">
        <v>8</v>
      </c>
      <c r="AS1102" s="43">
        <v>8</v>
      </c>
      <c r="AT1102" s="43">
        <v>4311933</v>
      </c>
      <c r="AU1102" s="43">
        <v>0</v>
      </c>
      <c r="AV1102" s="43">
        <v>4311933</v>
      </c>
      <c r="AW1102" s="43">
        <v>67</v>
      </c>
      <c r="AX1102" s="43">
        <v>1051495</v>
      </c>
      <c r="AY1102" s="43">
        <v>0.60499999999999998</v>
      </c>
      <c r="AZ1102" s="43">
        <v>77</v>
      </c>
      <c r="BA1102" s="43">
        <v>809651</v>
      </c>
    </row>
    <row r="1103" spans="42:53">
      <c r="AP1103" s="42" t="s">
        <v>57</v>
      </c>
      <c r="AQ1103" s="43">
        <v>28</v>
      </c>
      <c r="AR1103" s="42" t="s">
        <v>8</v>
      </c>
      <c r="AS1103" s="43">
        <v>8</v>
      </c>
      <c r="AT1103" s="43">
        <v>4311933</v>
      </c>
      <c r="AU1103" s="43">
        <v>0</v>
      </c>
      <c r="AV1103" s="43">
        <v>4311933</v>
      </c>
      <c r="AW1103" s="43">
        <v>68</v>
      </c>
      <c r="AX1103" s="43">
        <v>1666335</v>
      </c>
      <c r="AY1103" s="43">
        <v>1</v>
      </c>
      <c r="AZ1103" s="43">
        <v>78</v>
      </c>
      <c r="BA1103" s="43">
        <v>1299741</v>
      </c>
    </row>
    <row r="1104" spans="42:53">
      <c r="AP1104" s="42" t="s">
        <v>57</v>
      </c>
      <c r="AQ1104" s="43">
        <v>28</v>
      </c>
      <c r="AR1104" s="42" t="s">
        <v>8</v>
      </c>
      <c r="AS1104" s="43">
        <v>8</v>
      </c>
      <c r="AT1104" s="43">
        <v>4311933</v>
      </c>
      <c r="AU1104" s="43">
        <v>0</v>
      </c>
      <c r="AV1104" s="43">
        <v>4311933</v>
      </c>
      <c r="AW1104" s="43">
        <v>69</v>
      </c>
      <c r="AX1104" s="43">
        <v>1594102</v>
      </c>
      <c r="AY1104" s="43">
        <v>1</v>
      </c>
      <c r="AZ1104" s="43">
        <v>79</v>
      </c>
      <c r="BA1104" s="43">
        <v>1259341</v>
      </c>
    </row>
    <row r="1105" spans="42:53">
      <c r="AP1105" s="42" t="s">
        <v>57</v>
      </c>
      <c r="AQ1105" s="43">
        <v>29</v>
      </c>
      <c r="AR1105" s="42" t="s">
        <v>8</v>
      </c>
      <c r="AS1105" s="43">
        <v>15</v>
      </c>
      <c r="AT1105" s="43">
        <v>3106909</v>
      </c>
      <c r="AU1105" s="43">
        <v>0</v>
      </c>
      <c r="AV1105" s="43">
        <v>3106909</v>
      </c>
      <c r="AW1105" s="43">
        <v>68</v>
      </c>
      <c r="AX1105" s="43">
        <v>1512807</v>
      </c>
      <c r="AY1105" s="43">
        <v>0.90800000000000003</v>
      </c>
      <c r="AZ1105" s="43">
        <v>76</v>
      </c>
      <c r="BA1105" s="43">
        <v>1149733</v>
      </c>
    </row>
    <row r="1106" spans="42:53">
      <c r="AP1106" s="42" t="s">
        <v>57</v>
      </c>
      <c r="AQ1106" s="43">
        <v>29</v>
      </c>
      <c r="AR1106" s="42" t="s">
        <v>8</v>
      </c>
      <c r="AS1106" s="43">
        <v>15</v>
      </c>
      <c r="AT1106" s="43">
        <v>3106909</v>
      </c>
      <c r="AU1106" s="43">
        <v>0</v>
      </c>
      <c r="AV1106" s="43">
        <v>3106909</v>
      </c>
      <c r="AW1106" s="43">
        <v>69</v>
      </c>
      <c r="AX1106" s="43">
        <v>1594102</v>
      </c>
      <c r="AY1106" s="43">
        <v>1</v>
      </c>
      <c r="AZ1106" s="43">
        <v>76</v>
      </c>
      <c r="BA1106" s="43">
        <v>1211518</v>
      </c>
    </row>
    <row r="1107" spans="42:53">
      <c r="AP1107" s="42" t="s">
        <v>57</v>
      </c>
      <c r="AQ1107" s="43">
        <v>30</v>
      </c>
      <c r="AR1107" s="42" t="s">
        <v>8</v>
      </c>
      <c r="AS1107" s="43">
        <v>23</v>
      </c>
      <c r="AT1107" s="43">
        <v>2127095</v>
      </c>
      <c r="AU1107" s="43">
        <v>0</v>
      </c>
      <c r="AV1107" s="43">
        <v>2127095</v>
      </c>
      <c r="AW1107" s="43">
        <v>68</v>
      </c>
      <c r="AX1107" s="43">
        <v>532993</v>
      </c>
      <c r="AY1107" s="43">
        <v>0.32</v>
      </c>
      <c r="AZ1107" s="43">
        <v>73</v>
      </c>
      <c r="BA1107" s="43">
        <v>389085</v>
      </c>
    </row>
    <row r="1108" spans="42:53">
      <c r="AP1108" s="42" t="s">
        <v>57</v>
      </c>
      <c r="AQ1108" s="43">
        <v>30</v>
      </c>
      <c r="AR1108" s="42" t="s">
        <v>8</v>
      </c>
      <c r="AS1108" s="43">
        <v>23</v>
      </c>
      <c r="AT1108" s="43">
        <v>2127095</v>
      </c>
      <c r="AU1108" s="43">
        <v>0</v>
      </c>
      <c r="AV1108" s="43">
        <v>2127095</v>
      </c>
      <c r="AW1108" s="43">
        <v>69</v>
      </c>
      <c r="AX1108" s="43">
        <v>1594102</v>
      </c>
      <c r="AY1108" s="43">
        <v>1</v>
      </c>
      <c r="AZ1108" s="43">
        <v>73</v>
      </c>
      <c r="BA1108" s="43">
        <v>1163694</v>
      </c>
    </row>
    <row r="1109" spans="42:53">
      <c r="AP1109" s="42" t="s">
        <v>57</v>
      </c>
      <c r="AQ1109" s="43">
        <v>31</v>
      </c>
      <c r="AR1109" s="42" t="s">
        <v>8</v>
      </c>
      <c r="AS1109" s="43">
        <v>29</v>
      </c>
      <c r="AT1109" s="43">
        <v>1393196</v>
      </c>
      <c r="AU1109" s="43">
        <v>0</v>
      </c>
      <c r="AV1109" s="43">
        <v>1393196</v>
      </c>
      <c r="AW1109" s="43">
        <v>69</v>
      </c>
      <c r="AX1109" s="43">
        <v>1393196</v>
      </c>
      <c r="AY1109" s="43">
        <v>0.874</v>
      </c>
      <c r="AZ1109" s="43">
        <v>70</v>
      </c>
      <c r="BA1109" s="43">
        <v>975237</v>
      </c>
    </row>
    <row r="1110" spans="42:53">
      <c r="AP1110" s="42" t="s">
        <v>57</v>
      </c>
      <c r="AQ1110" s="43">
        <v>32</v>
      </c>
      <c r="AR1110" s="42" t="s">
        <v>9</v>
      </c>
      <c r="AS1110" s="43">
        <v>5</v>
      </c>
      <c r="AT1110" s="43">
        <v>925919</v>
      </c>
      <c r="AU1110" s="43">
        <v>0</v>
      </c>
      <c r="AV1110" s="43">
        <v>925919</v>
      </c>
      <c r="AW1110" s="43">
        <v>69</v>
      </c>
      <c r="AX1110" s="43">
        <v>925919</v>
      </c>
      <c r="AY1110" s="43">
        <v>0.58099999999999996</v>
      </c>
      <c r="AZ1110" s="43">
        <v>66</v>
      </c>
      <c r="BA1110" s="43">
        <v>611107</v>
      </c>
    </row>
    <row r="1111" spans="42:53">
      <c r="AP1111" s="42" t="s">
        <v>57</v>
      </c>
      <c r="AQ1111" s="43">
        <v>33</v>
      </c>
      <c r="AR1111" s="42" t="s">
        <v>9</v>
      </c>
      <c r="AS1111" s="43">
        <v>12</v>
      </c>
      <c r="AT1111" s="43">
        <v>745970</v>
      </c>
      <c r="AU1111" s="43">
        <v>0</v>
      </c>
      <c r="AV1111" s="43">
        <v>745970</v>
      </c>
      <c r="AW1111" s="43">
        <v>69</v>
      </c>
      <c r="AX1111" s="43">
        <v>745970</v>
      </c>
      <c r="AY1111" s="43">
        <v>0.46800000000000003</v>
      </c>
      <c r="AZ1111" s="43">
        <v>61</v>
      </c>
      <c r="BA1111" s="43">
        <v>455042</v>
      </c>
    </row>
    <row r="1112" spans="42:53">
      <c r="AP1112" s="42" t="s">
        <v>57</v>
      </c>
      <c r="AQ1112" s="43">
        <v>34</v>
      </c>
      <c r="AR1112" s="42" t="s">
        <v>9</v>
      </c>
      <c r="AS1112" s="43">
        <v>19</v>
      </c>
      <c r="AT1112" s="43">
        <v>874057</v>
      </c>
      <c r="AU1112" s="43">
        <v>0</v>
      </c>
      <c r="AV1112" s="43">
        <v>874057</v>
      </c>
      <c r="AW1112" s="43">
        <v>69</v>
      </c>
      <c r="AX1112" s="43">
        <v>874057</v>
      </c>
      <c r="AY1112" s="43">
        <v>0.54800000000000004</v>
      </c>
      <c r="AZ1112" s="43">
        <v>56</v>
      </c>
      <c r="BA1112" s="43">
        <v>489472</v>
      </c>
    </row>
    <row r="1113" spans="42:53">
      <c r="AP1113" s="42" t="s">
        <v>57</v>
      </c>
      <c r="AQ1113" s="43">
        <v>35</v>
      </c>
      <c r="AR1113" s="42" t="s">
        <v>9</v>
      </c>
      <c r="AS1113" s="43">
        <v>26</v>
      </c>
      <c r="AT1113" s="43">
        <v>1330885</v>
      </c>
      <c r="AU1113" s="43">
        <v>0</v>
      </c>
      <c r="AV1113" s="43">
        <v>1330885</v>
      </c>
      <c r="AW1113" s="43">
        <v>69</v>
      </c>
      <c r="AX1113" s="43">
        <v>1330885</v>
      </c>
      <c r="AY1113" s="43">
        <v>0.83499999999999996</v>
      </c>
      <c r="AZ1113" s="43">
        <v>51</v>
      </c>
      <c r="BA1113" s="43">
        <v>678751</v>
      </c>
    </row>
    <row r="1114" spans="42:53">
      <c r="AP1114" s="42" t="s">
        <v>57</v>
      </c>
      <c r="AQ1114" s="43">
        <v>36</v>
      </c>
      <c r="AR1114" s="42" t="s">
        <v>10</v>
      </c>
      <c r="AS1114" s="43">
        <v>2</v>
      </c>
      <c r="AT1114" s="43">
        <v>2137160</v>
      </c>
      <c r="AU1114" s="43">
        <v>428009</v>
      </c>
      <c r="AV1114" s="43">
        <v>1709151</v>
      </c>
      <c r="AW1114" s="43">
        <v>68</v>
      </c>
      <c r="AX1114" s="43">
        <v>543058</v>
      </c>
      <c r="AY1114" s="43">
        <v>0.32600000000000001</v>
      </c>
      <c r="AZ1114" s="43">
        <v>47</v>
      </c>
      <c r="BA1114" s="43">
        <v>255237</v>
      </c>
    </row>
    <row r="1115" spans="42:53">
      <c r="AP1115" s="42" t="s">
        <v>57</v>
      </c>
      <c r="AQ1115" s="43">
        <v>36</v>
      </c>
      <c r="AR1115" s="42" t="s">
        <v>10</v>
      </c>
      <c r="AS1115" s="43">
        <v>2</v>
      </c>
      <c r="AT1115" s="43">
        <v>2137160</v>
      </c>
      <c r="AU1115" s="43">
        <v>428009</v>
      </c>
      <c r="AV1115" s="43">
        <v>1709151</v>
      </c>
      <c r="AW1115" s="43">
        <v>69</v>
      </c>
      <c r="AX1115" s="43">
        <v>1166093</v>
      </c>
      <c r="AY1115" s="43">
        <v>0.73199999999999998</v>
      </c>
      <c r="AZ1115" s="43">
        <v>46</v>
      </c>
      <c r="BA1115" s="43">
        <v>536403</v>
      </c>
    </row>
    <row r="1116" spans="42:53">
      <c r="AP1116" s="42" t="s">
        <v>57</v>
      </c>
      <c r="AQ1116" s="43">
        <v>37</v>
      </c>
      <c r="AR1116" s="42" t="s">
        <v>10</v>
      </c>
      <c r="AS1116" s="43">
        <v>9</v>
      </c>
      <c r="AT1116" s="43">
        <v>3313590</v>
      </c>
      <c r="AU1116" s="43">
        <v>2164092</v>
      </c>
      <c r="AV1116" s="43">
        <v>1149498</v>
      </c>
      <c r="AW1116" s="43">
        <v>67</v>
      </c>
      <c r="AX1116" s="43">
        <v>53152</v>
      </c>
      <c r="AY1116" s="43">
        <v>3.1E-2</v>
      </c>
      <c r="AZ1116" s="43">
        <v>43</v>
      </c>
      <c r="BA1116" s="43">
        <v>22855</v>
      </c>
    </row>
    <row r="1117" spans="42:53">
      <c r="AP1117" s="42" t="s">
        <v>57</v>
      </c>
      <c r="AQ1117" s="43">
        <v>37</v>
      </c>
      <c r="AR1117" s="42" t="s">
        <v>10</v>
      </c>
      <c r="AS1117" s="43">
        <v>9</v>
      </c>
      <c r="AT1117" s="43">
        <v>3313590</v>
      </c>
      <c r="AU1117" s="43">
        <v>2164092</v>
      </c>
      <c r="AV1117" s="43">
        <v>1149498</v>
      </c>
      <c r="AW1117" s="43">
        <v>68</v>
      </c>
      <c r="AX1117" s="43">
        <v>1096346</v>
      </c>
      <c r="AY1117" s="43">
        <v>0.65800000000000003</v>
      </c>
      <c r="AZ1117" s="43">
        <v>42</v>
      </c>
      <c r="BA1117" s="43">
        <v>460465</v>
      </c>
    </row>
    <row r="1118" spans="42:53">
      <c r="AP1118" s="42" t="s">
        <v>57</v>
      </c>
      <c r="AQ1118" s="43">
        <v>38</v>
      </c>
      <c r="AR1118" s="42" t="s">
        <v>10</v>
      </c>
      <c r="AS1118" s="43">
        <v>16</v>
      </c>
      <c r="AT1118" s="43">
        <v>4880880</v>
      </c>
      <c r="AU1118" s="43">
        <v>4295120</v>
      </c>
      <c r="AV1118" s="43">
        <v>585760</v>
      </c>
      <c r="AW1118" s="43">
        <v>67</v>
      </c>
      <c r="AX1118" s="43">
        <v>585760</v>
      </c>
      <c r="AY1118" s="43">
        <v>0.33700000000000002</v>
      </c>
      <c r="AZ1118" s="43">
        <v>38</v>
      </c>
      <c r="BA1118" s="43">
        <v>222589</v>
      </c>
    </row>
    <row r="1119" spans="42:53">
      <c r="AP1119" s="42" t="s">
        <v>57</v>
      </c>
      <c r="AQ1119" s="43">
        <v>39</v>
      </c>
      <c r="AR1119" s="42" t="s">
        <v>10</v>
      </c>
      <c r="AS1119" s="43">
        <v>23</v>
      </c>
      <c r="AT1119" s="43">
        <v>6859738</v>
      </c>
      <c r="AU1119" s="43">
        <v>6739738</v>
      </c>
      <c r="AV1119" s="43">
        <v>120000</v>
      </c>
      <c r="AW1119" s="43">
        <v>65</v>
      </c>
      <c r="AX1119" s="43">
        <v>51982</v>
      </c>
      <c r="AY1119" s="43">
        <v>4.1000000000000002E-2</v>
      </c>
      <c r="AZ1119" s="43">
        <v>35</v>
      </c>
      <c r="BA1119" s="43">
        <v>18194</v>
      </c>
    </row>
    <row r="1120" spans="42:53">
      <c r="AP1120" s="42" t="s">
        <v>57</v>
      </c>
      <c r="AQ1120" s="43">
        <v>39</v>
      </c>
      <c r="AR1120" s="42" t="s">
        <v>10</v>
      </c>
      <c r="AS1120" s="43">
        <v>23</v>
      </c>
      <c r="AT1120" s="43">
        <v>6859738</v>
      </c>
      <c r="AU1120" s="43">
        <v>6739738</v>
      </c>
      <c r="AV1120" s="43">
        <v>120000</v>
      </c>
      <c r="AW1120" s="43">
        <v>66</v>
      </c>
      <c r="AX1120" s="43">
        <v>68018</v>
      </c>
      <c r="AY1120" s="43">
        <v>3.7999999999999999E-2</v>
      </c>
      <c r="AZ1120" s="43">
        <v>34</v>
      </c>
      <c r="BA1120" s="43">
        <v>23126</v>
      </c>
    </row>
    <row r="1121" spans="42:53">
      <c r="AP1121" s="42" t="s">
        <v>58</v>
      </c>
      <c r="AQ1121" s="43">
        <v>10</v>
      </c>
      <c r="AR1121" s="42" t="s">
        <v>4</v>
      </c>
      <c r="AS1121" s="43">
        <v>4</v>
      </c>
      <c r="AT1121" s="43">
        <v>40907825</v>
      </c>
      <c r="AU1121" s="43">
        <v>35798037</v>
      </c>
      <c r="AV1121" s="43">
        <v>5109788</v>
      </c>
      <c r="AW1121" s="43">
        <v>45</v>
      </c>
      <c r="AX1121" s="43">
        <v>676553</v>
      </c>
      <c r="AY1121" s="43">
        <v>0.32300000000000001</v>
      </c>
      <c r="AZ1121" s="43">
        <v>60</v>
      </c>
      <c r="BA1121" s="43">
        <v>405932</v>
      </c>
    </row>
    <row r="1122" spans="42:53">
      <c r="AP1122" s="42" t="s">
        <v>58</v>
      </c>
      <c r="AQ1122" s="43">
        <v>10</v>
      </c>
      <c r="AR1122" s="42" t="s">
        <v>4</v>
      </c>
      <c r="AS1122" s="43">
        <v>4</v>
      </c>
      <c r="AT1122" s="43">
        <v>40907825</v>
      </c>
      <c r="AU1122" s="43">
        <v>35798037</v>
      </c>
      <c r="AV1122" s="43">
        <v>5109788</v>
      </c>
      <c r="AW1122" s="43">
        <v>46</v>
      </c>
      <c r="AX1122" s="43">
        <v>2059999</v>
      </c>
      <c r="AY1122" s="43">
        <v>1</v>
      </c>
      <c r="AZ1122" s="43">
        <v>60</v>
      </c>
      <c r="BA1122" s="43">
        <v>1235999</v>
      </c>
    </row>
    <row r="1123" spans="42:53">
      <c r="AP1123" s="42" t="s">
        <v>58</v>
      </c>
      <c r="AQ1123" s="43">
        <v>10</v>
      </c>
      <c r="AR1123" s="42" t="s">
        <v>4</v>
      </c>
      <c r="AS1123" s="43">
        <v>4</v>
      </c>
      <c r="AT1123" s="43">
        <v>40907825</v>
      </c>
      <c r="AU1123" s="43">
        <v>35798037</v>
      </c>
      <c r="AV1123" s="43">
        <v>5109788</v>
      </c>
      <c r="AW1123" s="43">
        <v>47</v>
      </c>
      <c r="AX1123" s="43">
        <v>2022456</v>
      </c>
      <c r="AY1123" s="43">
        <v>1</v>
      </c>
      <c r="AZ1123" s="43">
        <v>60</v>
      </c>
      <c r="BA1123" s="43">
        <v>1213474</v>
      </c>
    </row>
    <row r="1124" spans="42:53">
      <c r="AP1124" s="42" t="s">
        <v>58</v>
      </c>
      <c r="AQ1124" s="43">
        <v>10</v>
      </c>
      <c r="AR1124" s="42" t="s">
        <v>4</v>
      </c>
      <c r="AS1124" s="43">
        <v>4</v>
      </c>
      <c r="AT1124" s="43">
        <v>40907825</v>
      </c>
      <c r="AU1124" s="43">
        <v>35798037</v>
      </c>
      <c r="AV1124" s="43">
        <v>5109788</v>
      </c>
      <c r="AW1124" s="43">
        <v>48</v>
      </c>
      <c r="AX1124" s="43">
        <v>350780</v>
      </c>
      <c r="AY1124" s="43">
        <v>0.17699999999999999</v>
      </c>
      <c r="AZ1124" s="43">
        <v>60</v>
      </c>
      <c r="BA1124" s="43">
        <v>210468</v>
      </c>
    </row>
    <row r="1125" spans="42:53">
      <c r="AP1125" s="42" t="s">
        <v>58</v>
      </c>
      <c r="AQ1125" s="43">
        <v>11</v>
      </c>
      <c r="AR1125" s="42" t="s">
        <v>4</v>
      </c>
      <c r="AS1125" s="43">
        <v>11</v>
      </c>
      <c r="AT1125" s="43">
        <v>39189832</v>
      </c>
      <c r="AU1125" s="43">
        <v>34102919</v>
      </c>
      <c r="AV1125" s="43">
        <v>5086913</v>
      </c>
      <c r="AW1125" s="43">
        <v>46</v>
      </c>
      <c r="AX1125" s="43">
        <v>1018559</v>
      </c>
      <c r="AY1125" s="43">
        <v>0.49399999999999999</v>
      </c>
      <c r="AZ1125" s="43">
        <v>62</v>
      </c>
      <c r="BA1125" s="43">
        <v>631507</v>
      </c>
    </row>
    <row r="1126" spans="42:53">
      <c r="AP1126" s="42" t="s">
        <v>58</v>
      </c>
      <c r="AQ1126" s="43">
        <v>11</v>
      </c>
      <c r="AR1126" s="42" t="s">
        <v>4</v>
      </c>
      <c r="AS1126" s="43">
        <v>11</v>
      </c>
      <c r="AT1126" s="43">
        <v>39189832</v>
      </c>
      <c r="AU1126" s="43">
        <v>34102919</v>
      </c>
      <c r="AV1126" s="43">
        <v>5086913</v>
      </c>
      <c r="AW1126" s="43">
        <v>47</v>
      </c>
      <c r="AX1126" s="43">
        <v>2022456</v>
      </c>
      <c r="AY1126" s="43">
        <v>1</v>
      </c>
      <c r="AZ1126" s="43">
        <v>62</v>
      </c>
      <c r="BA1126" s="43">
        <v>1253923</v>
      </c>
    </row>
    <row r="1127" spans="42:53">
      <c r="AP1127" s="42" t="s">
        <v>58</v>
      </c>
      <c r="AQ1127" s="43">
        <v>11</v>
      </c>
      <c r="AR1127" s="42" t="s">
        <v>4</v>
      </c>
      <c r="AS1127" s="43">
        <v>11</v>
      </c>
      <c r="AT1127" s="43">
        <v>39189832</v>
      </c>
      <c r="AU1127" s="43">
        <v>34102919</v>
      </c>
      <c r="AV1127" s="43">
        <v>5086913</v>
      </c>
      <c r="AW1127" s="43">
        <v>48</v>
      </c>
      <c r="AX1127" s="43">
        <v>1984297</v>
      </c>
      <c r="AY1127" s="43">
        <v>1</v>
      </c>
      <c r="AZ1127" s="43">
        <v>62</v>
      </c>
      <c r="BA1127" s="43">
        <v>1230264</v>
      </c>
    </row>
    <row r="1128" spans="42:53">
      <c r="AP1128" s="42" t="s">
        <v>58</v>
      </c>
      <c r="AQ1128" s="43">
        <v>11</v>
      </c>
      <c r="AR1128" s="42" t="s">
        <v>4</v>
      </c>
      <c r="AS1128" s="43">
        <v>11</v>
      </c>
      <c r="AT1128" s="43">
        <v>39189832</v>
      </c>
      <c r="AU1128" s="43">
        <v>34102919</v>
      </c>
      <c r="AV1128" s="43">
        <v>5086913</v>
      </c>
      <c r="AW1128" s="43">
        <v>49</v>
      </c>
      <c r="AX1128" s="43">
        <v>61601</v>
      </c>
      <c r="AY1128" s="43">
        <v>3.2000000000000001E-2</v>
      </c>
      <c r="AZ1128" s="43">
        <v>62</v>
      </c>
      <c r="BA1128" s="43">
        <v>38193</v>
      </c>
    </row>
    <row r="1129" spans="42:53">
      <c r="AP1129" s="42" t="s">
        <v>58</v>
      </c>
      <c r="AQ1129" s="43">
        <v>12</v>
      </c>
      <c r="AR1129" s="42" t="s">
        <v>4</v>
      </c>
      <c r="AS1129" s="43">
        <v>18</v>
      </c>
      <c r="AT1129" s="43">
        <v>37324334</v>
      </c>
      <c r="AU1129" s="43">
        <v>32103561</v>
      </c>
      <c r="AV1129" s="43">
        <v>5220773</v>
      </c>
      <c r="AW1129" s="43">
        <v>47</v>
      </c>
      <c r="AX1129" s="43">
        <v>1175517</v>
      </c>
      <c r="AY1129" s="43">
        <v>0.58099999999999996</v>
      </c>
      <c r="AZ1129" s="43">
        <v>64</v>
      </c>
      <c r="BA1129" s="43">
        <v>752331</v>
      </c>
    </row>
    <row r="1130" spans="42:53">
      <c r="AP1130" s="42" t="s">
        <v>58</v>
      </c>
      <c r="AQ1130" s="43">
        <v>12</v>
      </c>
      <c r="AR1130" s="42" t="s">
        <v>4</v>
      </c>
      <c r="AS1130" s="43">
        <v>18</v>
      </c>
      <c r="AT1130" s="43">
        <v>37324334</v>
      </c>
      <c r="AU1130" s="43">
        <v>32103561</v>
      </c>
      <c r="AV1130" s="43">
        <v>5220773</v>
      </c>
      <c r="AW1130" s="43">
        <v>48</v>
      </c>
      <c r="AX1130" s="43">
        <v>1984297</v>
      </c>
      <c r="AY1130" s="43">
        <v>1</v>
      </c>
      <c r="AZ1130" s="43">
        <v>64</v>
      </c>
      <c r="BA1130" s="43">
        <v>1269950</v>
      </c>
    </row>
    <row r="1131" spans="42:53">
      <c r="AP1131" s="42" t="s">
        <v>58</v>
      </c>
      <c r="AQ1131" s="43">
        <v>12</v>
      </c>
      <c r="AR1131" s="42" t="s">
        <v>4</v>
      </c>
      <c r="AS1131" s="43">
        <v>18</v>
      </c>
      <c r="AT1131" s="43">
        <v>37324334</v>
      </c>
      <c r="AU1131" s="43">
        <v>32103561</v>
      </c>
      <c r="AV1131" s="43">
        <v>5220773</v>
      </c>
      <c r="AW1131" s="43">
        <v>49</v>
      </c>
      <c r="AX1131" s="43">
        <v>1945533</v>
      </c>
      <c r="AY1131" s="43">
        <v>1</v>
      </c>
      <c r="AZ1131" s="43">
        <v>64</v>
      </c>
      <c r="BA1131" s="43">
        <v>1245141</v>
      </c>
    </row>
    <row r="1132" spans="42:53">
      <c r="AP1132" s="42" t="s">
        <v>58</v>
      </c>
      <c r="AQ1132" s="43">
        <v>12</v>
      </c>
      <c r="AR1132" s="42" t="s">
        <v>4</v>
      </c>
      <c r="AS1132" s="43">
        <v>18</v>
      </c>
      <c r="AT1132" s="43">
        <v>37324334</v>
      </c>
      <c r="AU1132" s="43">
        <v>32103561</v>
      </c>
      <c r="AV1132" s="43">
        <v>5220773</v>
      </c>
      <c r="AW1132" s="43">
        <v>50</v>
      </c>
      <c r="AX1132" s="43">
        <v>115426</v>
      </c>
      <c r="AY1132" s="43">
        <v>6.0999999999999999E-2</v>
      </c>
      <c r="AZ1132" s="43">
        <v>64</v>
      </c>
      <c r="BA1132" s="43">
        <v>73873</v>
      </c>
    </row>
    <row r="1133" spans="42:53">
      <c r="AP1133" s="42" t="s">
        <v>58</v>
      </c>
      <c r="AQ1133" s="43">
        <v>13</v>
      </c>
      <c r="AR1133" s="42" t="s">
        <v>4</v>
      </c>
      <c r="AS1133" s="43">
        <v>25</v>
      </c>
      <c r="AT1133" s="43">
        <v>35332035</v>
      </c>
      <c r="AU1133" s="43">
        <v>29805245</v>
      </c>
      <c r="AV1133" s="43">
        <v>5526790</v>
      </c>
      <c r="AW1133" s="43">
        <v>48</v>
      </c>
      <c r="AX1133" s="43">
        <v>1167515</v>
      </c>
      <c r="AY1133" s="43">
        <v>0.58799999999999997</v>
      </c>
      <c r="AZ1133" s="43">
        <v>66</v>
      </c>
      <c r="BA1133" s="43">
        <v>770560</v>
      </c>
    </row>
    <row r="1134" spans="42:53">
      <c r="AP1134" s="42" t="s">
        <v>58</v>
      </c>
      <c r="AQ1134" s="43">
        <v>13</v>
      </c>
      <c r="AR1134" s="42" t="s">
        <v>4</v>
      </c>
      <c r="AS1134" s="43">
        <v>25</v>
      </c>
      <c r="AT1134" s="43">
        <v>35332035</v>
      </c>
      <c r="AU1134" s="43">
        <v>29805245</v>
      </c>
      <c r="AV1134" s="43">
        <v>5526790</v>
      </c>
      <c r="AW1134" s="43">
        <v>49</v>
      </c>
      <c r="AX1134" s="43">
        <v>1945533</v>
      </c>
      <c r="AY1134" s="43">
        <v>1</v>
      </c>
      <c r="AZ1134" s="43">
        <v>66</v>
      </c>
      <c r="BA1134" s="43">
        <v>1284052</v>
      </c>
    </row>
    <row r="1135" spans="42:53">
      <c r="AP1135" s="42" t="s">
        <v>58</v>
      </c>
      <c r="AQ1135" s="43">
        <v>13</v>
      </c>
      <c r="AR1135" s="42" t="s">
        <v>4</v>
      </c>
      <c r="AS1135" s="43">
        <v>25</v>
      </c>
      <c r="AT1135" s="43">
        <v>35332035</v>
      </c>
      <c r="AU1135" s="43">
        <v>29805245</v>
      </c>
      <c r="AV1135" s="43">
        <v>5526790</v>
      </c>
      <c r="AW1135" s="43">
        <v>50</v>
      </c>
      <c r="AX1135" s="43">
        <v>1906177</v>
      </c>
      <c r="AY1135" s="43">
        <v>1</v>
      </c>
      <c r="AZ1135" s="43">
        <v>66</v>
      </c>
      <c r="BA1135" s="43">
        <v>1258077</v>
      </c>
    </row>
    <row r="1136" spans="42:53">
      <c r="AP1136" s="42" t="s">
        <v>58</v>
      </c>
      <c r="AQ1136" s="43">
        <v>13</v>
      </c>
      <c r="AR1136" s="42" t="s">
        <v>4</v>
      </c>
      <c r="AS1136" s="43">
        <v>25</v>
      </c>
      <c r="AT1136" s="43">
        <v>35332035</v>
      </c>
      <c r="AU1136" s="43">
        <v>29805245</v>
      </c>
      <c r="AV1136" s="43">
        <v>5526790</v>
      </c>
      <c r="AW1136" s="43">
        <v>51</v>
      </c>
      <c r="AX1136" s="43">
        <v>507565</v>
      </c>
      <c r="AY1136" s="43">
        <v>0.27200000000000002</v>
      </c>
      <c r="AZ1136" s="43">
        <v>66</v>
      </c>
      <c r="BA1136" s="43">
        <v>334993</v>
      </c>
    </row>
    <row r="1137" spans="42:53">
      <c r="AP1137" s="42" t="s">
        <v>58</v>
      </c>
      <c r="AQ1137" s="43">
        <v>14</v>
      </c>
      <c r="AR1137" s="42" t="s">
        <v>5</v>
      </c>
      <c r="AS1137" s="43">
        <v>1</v>
      </c>
      <c r="AT1137" s="43">
        <v>33233643</v>
      </c>
      <c r="AU1137" s="43">
        <v>27213252</v>
      </c>
      <c r="AV1137" s="43">
        <v>6020391</v>
      </c>
      <c r="AW1137" s="43">
        <v>49</v>
      </c>
      <c r="AX1137" s="43">
        <v>1014656</v>
      </c>
      <c r="AY1137" s="43">
        <v>0.52200000000000002</v>
      </c>
      <c r="AZ1137" s="43">
        <v>54</v>
      </c>
      <c r="BA1137" s="43">
        <v>547914</v>
      </c>
    </row>
    <row r="1138" spans="42:53">
      <c r="AP1138" s="42" t="s">
        <v>58</v>
      </c>
      <c r="AQ1138" s="43">
        <v>14</v>
      </c>
      <c r="AR1138" s="42" t="s">
        <v>5</v>
      </c>
      <c r="AS1138" s="43">
        <v>1</v>
      </c>
      <c r="AT1138" s="43">
        <v>33233643</v>
      </c>
      <c r="AU1138" s="43">
        <v>27213252</v>
      </c>
      <c r="AV1138" s="43">
        <v>6020391</v>
      </c>
      <c r="AW1138" s="43">
        <v>50</v>
      </c>
      <c r="AX1138" s="43">
        <v>1906177</v>
      </c>
      <c r="AY1138" s="43">
        <v>1</v>
      </c>
      <c r="AZ1138" s="43">
        <v>53</v>
      </c>
      <c r="BA1138" s="43">
        <v>1010274</v>
      </c>
    </row>
    <row r="1139" spans="42:53">
      <c r="AP1139" s="42" t="s">
        <v>58</v>
      </c>
      <c r="AQ1139" s="43">
        <v>14</v>
      </c>
      <c r="AR1139" s="42" t="s">
        <v>5</v>
      </c>
      <c r="AS1139" s="43">
        <v>1</v>
      </c>
      <c r="AT1139" s="43">
        <v>33233643</v>
      </c>
      <c r="AU1139" s="43">
        <v>27213252</v>
      </c>
      <c r="AV1139" s="43">
        <v>6020391</v>
      </c>
      <c r="AW1139" s="43">
        <v>51</v>
      </c>
      <c r="AX1139" s="43">
        <v>1866240</v>
      </c>
      <c r="AY1139" s="43">
        <v>1</v>
      </c>
      <c r="AZ1139" s="43">
        <v>53</v>
      </c>
      <c r="BA1139" s="43">
        <v>989107</v>
      </c>
    </row>
    <row r="1140" spans="42:53">
      <c r="AP1140" s="42" t="s">
        <v>58</v>
      </c>
      <c r="AQ1140" s="43">
        <v>14</v>
      </c>
      <c r="AR1140" s="42" t="s">
        <v>5</v>
      </c>
      <c r="AS1140" s="43">
        <v>1</v>
      </c>
      <c r="AT1140" s="43">
        <v>33233643</v>
      </c>
      <c r="AU1140" s="43">
        <v>27213252</v>
      </c>
      <c r="AV1140" s="43">
        <v>6020391</v>
      </c>
      <c r="AW1140" s="43">
        <v>52</v>
      </c>
      <c r="AX1140" s="43">
        <v>1233317</v>
      </c>
      <c r="AY1140" s="43">
        <v>0.67600000000000005</v>
      </c>
      <c r="AZ1140" s="43">
        <v>53</v>
      </c>
      <c r="BA1140" s="43">
        <v>653658</v>
      </c>
    </row>
    <row r="1141" spans="42:53">
      <c r="AP1141" s="42" t="s">
        <v>58</v>
      </c>
      <c r="AQ1141" s="43">
        <v>15</v>
      </c>
      <c r="AR1141" s="42" t="s">
        <v>5</v>
      </c>
      <c r="AS1141" s="43">
        <v>8</v>
      </c>
      <c r="AT1141" s="43">
        <v>31049864</v>
      </c>
      <c r="AU1141" s="43">
        <v>24332864</v>
      </c>
      <c r="AV1141" s="43">
        <v>6717000</v>
      </c>
      <c r="AW1141" s="43">
        <v>50</v>
      </c>
      <c r="AX1141" s="43">
        <v>737054</v>
      </c>
      <c r="AY1141" s="43">
        <v>0.38700000000000001</v>
      </c>
      <c r="AZ1141" s="43">
        <v>56</v>
      </c>
      <c r="BA1141" s="43">
        <v>412750</v>
      </c>
    </row>
    <row r="1142" spans="42:53">
      <c r="AP1142" s="42" t="s">
        <v>58</v>
      </c>
      <c r="AQ1142" s="43">
        <v>15</v>
      </c>
      <c r="AR1142" s="42" t="s">
        <v>5</v>
      </c>
      <c r="AS1142" s="43">
        <v>8</v>
      </c>
      <c r="AT1142" s="43">
        <v>31049864</v>
      </c>
      <c r="AU1142" s="43">
        <v>24332864</v>
      </c>
      <c r="AV1142" s="43">
        <v>6717000</v>
      </c>
      <c r="AW1142" s="43">
        <v>51</v>
      </c>
      <c r="AX1142" s="43">
        <v>1866240</v>
      </c>
      <c r="AY1142" s="43">
        <v>1</v>
      </c>
      <c r="AZ1142" s="43">
        <v>56</v>
      </c>
      <c r="BA1142" s="43">
        <v>1045094</v>
      </c>
    </row>
    <row r="1143" spans="42:53">
      <c r="AP1143" s="42" t="s">
        <v>58</v>
      </c>
      <c r="AQ1143" s="43">
        <v>15</v>
      </c>
      <c r="AR1143" s="42" t="s">
        <v>5</v>
      </c>
      <c r="AS1143" s="43">
        <v>8</v>
      </c>
      <c r="AT1143" s="43">
        <v>31049864</v>
      </c>
      <c r="AU1143" s="43">
        <v>24332864</v>
      </c>
      <c r="AV1143" s="43">
        <v>6717000</v>
      </c>
      <c r="AW1143" s="43">
        <v>52</v>
      </c>
      <c r="AX1143" s="43">
        <v>1825735</v>
      </c>
      <c r="AY1143" s="43">
        <v>1</v>
      </c>
      <c r="AZ1143" s="43">
        <v>56</v>
      </c>
      <c r="BA1143" s="43">
        <v>1022412</v>
      </c>
    </row>
    <row r="1144" spans="42:53">
      <c r="AP1144" s="42" t="s">
        <v>58</v>
      </c>
      <c r="AQ1144" s="43">
        <v>15</v>
      </c>
      <c r="AR1144" s="42" t="s">
        <v>5</v>
      </c>
      <c r="AS1144" s="43">
        <v>8</v>
      </c>
      <c r="AT1144" s="43">
        <v>31049864</v>
      </c>
      <c r="AU1144" s="43">
        <v>24332864</v>
      </c>
      <c r="AV1144" s="43">
        <v>6717000</v>
      </c>
      <c r="AW1144" s="43">
        <v>53</v>
      </c>
      <c r="AX1144" s="43">
        <v>1784673</v>
      </c>
      <c r="AY1144" s="43">
        <v>1</v>
      </c>
      <c r="AZ1144" s="43">
        <v>55</v>
      </c>
      <c r="BA1144" s="43">
        <v>981570</v>
      </c>
    </row>
    <row r="1145" spans="42:53">
      <c r="AP1145" s="42" t="s">
        <v>58</v>
      </c>
      <c r="AQ1145" s="43">
        <v>15</v>
      </c>
      <c r="AR1145" s="42" t="s">
        <v>5</v>
      </c>
      <c r="AS1145" s="43">
        <v>8</v>
      </c>
      <c r="AT1145" s="43">
        <v>31049864</v>
      </c>
      <c r="AU1145" s="43">
        <v>24332864</v>
      </c>
      <c r="AV1145" s="43">
        <v>6717000</v>
      </c>
      <c r="AW1145" s="43">
        <v>54</v>
      </c>
      <c r="AX1145" s="43">
        <v>503297</v>
      </c>
      <c r="AY1145" s="43">
        <v>0.28899999999999998</v>
      </c>
      <c r="AZ1145" s="43">
        <v>55</v>
      </c>
      <c r="BA1145" s="43">
        <v>276813</v>
      </c>
    </row>
    <row r="1146" spans="42:53">
      <c r="AP1146" s="42" t="s">
        <v>58</v>
      </c>
      <c r="AQ1146" s="43">
        <v>16</v>
      </c>
      <c r="AR1146" s="42" t="s">
        <v>5</v>
      </c>
      <c r="AS1146" s="43">
        <v>15</v>
      </c>
      <c r="AT1146" s="43">
        <v>28801404</v>
      </c>
      <c r="AU1146" s="43">
        <v>21169361</v>
      </c>
      <c r="AV1146" s="43">
        <v>7632043</v>
      </c>
      <c r="AW1146" s="43">
        <v>51</v>
      </c>
      <c r="AX1146" s="43">
        <v>354835</v>
      </c>
      <c r="AY1146" s="43">
        <v>0.19</v>
      </c>
      <c r="AZ1146" s="43">
        <v>59</v>
      </c>
      <c r="BA1146" s="43">
        <v>209353</v>
      </c>
    </row>
    <row r="1147" spans="42:53">
      <c r="AP1147" s="42" t="s">
        <v>58</v>
      </c>
      <c r="AQ1147" s="43">
        <v>16</v>
      </c>
      <c r="AR1147" s="42" t="s">
        <v>5</v>
      </c>
      <c r="AS1147" s="43">
        <v>15</v>
      </c>
      <c r="AT1147" s="43">
        <v>28801404</v>
      </c>
      <c r="AU1147" s="43">
        <v>21169361</v>
      </c>
      <c r="AV1147" s="43">
        <v>7632043</v>
      </c>
      <c r="AW1147" s="43">
        <v>52</v>
      </c>
      <c r="AX1147" s="43">
        <v>1825735</v>
      </c>
      <c r="AY1147" s="43">
        <v>1</v>
      </c>
      <c r="AZ1147" s="43">
        <v>58</v>
      </c>
      <c r="BA1147" s="43">
        <v>1058926</v>
      </c>
    </row>
    <row r="1148" spans="42:53">
      <c r="AP1148" s="42" t="s">
        <v>58</v>
      </c>
      <c r="AQ1148" s="43">
        <v>16</v>
      </c>
      <c r="AR1148" s="42" t="s">
        <v>5</v>
      </c>
      <c r="AS1148" s="43">
        <v>15</v>
      </c>
      <c r="AT1148" s="43">
        <v>28801404</v>
      </c>
      <c r="AU1148" s="43">
        <v>21169361</v>
      </c>
      <c r="AV1148" s="43">
        <v>7632043</v>
      </c>
      <c r="AW1148" s="43">
        <v>53</v>
      </c>
      <c r="AX1148" s="43">
        <v>1784673</v>
      </c>
      <c r="AY1148" s="43">
        <v>1</v>
      </c>
      <c r="AZ1148" s="43">
        <v>58</v>
      </c>
      <c r="BA1148" s="43">
        <v>1035110</v>
      </c>
    </row>
    <row r="1149" spans="42:53">
      <c r="AP1149" s="42" t="s">
        <v>58</v>
      </c>
      <c r="AQ1149" s="43">
        <v>16</v>
      </c>
      <c r="AR1149" s="42" t="s">
        <v>5</v>
      </c>
      <c r="AS1149" s="43">
        <v>15</v>
      </c>
      <c r="AT1149" s="43">
        <v>28801404</v>
      </c>
      <c r="AU1149" s="43">
        <v>21169361</v>
      </c>
      <c r="AV1149" s="43">
        <v>7632043</v>
      </c>
      <c r="AW1149" s="43">
        <v>54</v>
      </c>
      <c r="AX1149" s="43">
        <v>1743068</v>
      </c>
      <c r="AY1149" s="43">
        <v>1</v>
      </c>
      <c r="AZ1149" s="43">
        <v>58</v>
      </c>
      <c r="BA1149" s="43">
        <v>1010979</v>
      </c>
    </row>
    <row r="1150" spans="42:53">
      <c r="AP1150" s="42" t="s">
        <v>58</v>
      </c>
      <c r="AQ1150" s="43">
        <v>16</v>
      </c>
      <c r="AR1150" s="42" t="s">
        <v>5</v>
      </c>
      <c r="AS1150" s="43">
        <v>15</v>
      </c>
      <c r="AT1150" s="43">
        <v>28801404</v>
      </c>
      <c r="AU1150" s="43">
        <v>21169361</v>
      </c>
      <c r="AV1150" s="43">
        <v>7632043</v>
      </c>
      <c r="AW1150" s="43">
        <v>55</v>
      </c>
      <c r="AX1150" s="43">
        <v>1700932</v>
      </c>
      <c r="AY1150" s="43">
        <v>1</v>
      </c>
      <c r="AZ1150" s="43">
        <v>57</v>
      </c>
      <c r="BA1150" s="43">
        <v>969531</v>
      </c>
    </row>
    <row r="1151" spans="42:53">
      <c r="AP1151" s="42" t="s">
        <v>58</v>
      </c>
      <c r="AQ1151" s="43">
        <v>16</v>
      </c>
      <c r="AR1151" s="42" t="s">
        <v>5</v>
      </c>
      <c r="AS1151" s="43">
        <v>15</v>
      </c>
      <c r="AT1151" s="43">
        <v>28801404</v>
      </c>
      <c r="AU1151" s="43">
        <v>21169361</v>
      </c>
      <c r="AV1151" s="43">
        <v>7632043</v>
      </c>
      <c r="AW1151" s="43">
        <v>56</v>
      </c>
      <c r="AX1151" s="43">
        <v>222799</v>
      </c>
      <c r="AY1151" s="43">
        <v>0.13400000000000001</v>
      </c>
      <c r="AZ1151" s="43">
        <v>57</v>
      </c>
      <c r="BA1151" s="43">
        <v>126995</v>
      </c>
    </row>
    <row r="1152" spans="42:53">
      <c r="AP1152" s="42" t="s">
        <v>58</v>
      </c>
      <c r="AQ1152" s="43">
        <v>17</v>
      </c>
      <c r="AR1152" s="42" t="s">
        <v>5</v>
      </c>
      <c r="AS1152" s="43">
        <v>22</v>
      </c>
      <c r="AT1152" s="43">
        <v>26508970</v>
      </c>
      <c r="AU1152" s="43">
        <v>17728025</v>
      </c>
      <c r="AV1152" s="43">
        <v>8780945</v>
      </c>
      <c r="AW1152" s="43">
        <v>53</v>
      </c>
      <c r="AX1152" s="43">
        <v>1672809</v>
      </c>
      <c r="AY1152" s="43">
        <v>0.93700000000000006</v>
      </c>
      <c r="AZ1152" s="43">
        <v>61</v>
      </c>
      <c r="BA1152" s="43">
        <v>1020413</v>
      </c>
    </row>
    <row r="1153" spans="42:53">
      <c r="AP1153" s="42" t="s">
        <v>58</v>
      </c>
      <c r="AQ1153" s="43">
        <v>17</v>
      </c>
      <c r="AR1153" s="42" t="s">
        <v>5</v>
      </c>
      <c r="AS1153" s="43">
        <v>22</v>
      </c>
      <c r="AT1153" s="43">
        <v>26508970</v>
      </c>
      <c r="AU1153" s="43">
        <v>17728025</v>
      </c>
      <c r="AV1153" s="43">
        <v>8780945</v>
      </c>
      <c r="AW1153" s="43">
        <v>54</v>
      </c>
      <c r="AX1153" s="43">
        <v>1743068</v>
      </c>
      <c r="AY1153" s="43">
        <v>1</v>
      </c>
      <c r="AZ1153" s="43">
        <v>61</v>
      </c>
      <c r="BA1153" s="43">
        <v>1063271</v>
      </c>
    </row>
    <row r="1154" spans="42:53">
      <c r="AP1154" s="42" t="s">
        <v>58</v>
      </c>
      <c r="AQ1154" s="43">
        <v>17</v>
      </c>
      <c r="AR1154" s="42" t="s">
        <v>5</v>
      </c>
      <c r="AS1154" s="43">
        <v>22</v>
      </c>
      <c r="AT1154" s="43">
        <v>26508970</v>
      </c>
      <c r="AU1154" s="43">
        <v>17728025</v>
      </c>
      <c r="AV1154" s="43">
        <v>8780945</v>
      </c>
      <c r="AW1154" s="43">
        <v>55</v>
      </c>
      <c r="AX1154" s="43">
        <v>1700932</v>
      </c>
      <c r="AY1154" s="43">
        <v>1</v>
      </c>
      <c r="AZ1154" s="43">
        <v>60</v>
      </c>
      <c r="BA1154" s="43">
        <v>1020559</v>
      </c>
    </row>
    <row r="1155" spans="42:53">
      <c r="AP1155" s="42" t="s">
        <v>58</v>
      </c>
      <c r="AQ1155" s="43">
        <v>17</v>
      </c>
      <c r="AR1155" s="42" t="s">
        <v>5</v>
      </c>
      <c r="AS1155" s="43">
        <v>22</v>
      </c>
      <c r="AT1155" s="43">
        <v>26508970</v>
      </c>
      <c r="AU1155" s="43">
        <v>17728025</v>
      </c>
      <c r="AV1155" s="43">
        <v>8780945</v>
      </c>
      <c r="AW1155" s="43">
        <v>56</v>
      </c>
      <c r="AX1155" s="43">
        <v>1658278</v>
      </c>
      <c r="AY1155" s="43">
        <v>1</v>
      </c>
      <c r="AZ1155" s="43">
        <v>60</v>
      </c>
      <c r="BA1155" s="43">
        <v>994967</v>
      </c>
    </row>
    <row r="1156" spans="42:53">
      <c r="AP1156" s="42" t="s">
        <v>58</v>
      </c>
      <c r="AQ1156" s="43">
        <v>17</v>
      </c>
      <c r="AR1156" s="42" t="s">
        <v>5</v>
      </c>
      <c r="AS1156" s="43">
        <v>22</v>
      </c>
      <c r="AT1156" s="43">
        <v>26508970</v>
      </c>
      <c r="AU1156" s="43">
        <v>17728025</v>
      </c>
      <c r="AV1156" s="43">
        <v>8780945</v>
      </c>
      <c r="AW1156" s="43">
        <v>57</v>
      </c>
      <c r="AX1156" s="43">
        <v>1615119</v>
      </c>
      <c r="AY1156" s="43">
        <v>1</v>
      </c>
      <c r="AZ1156" s="43">
        <v>60</v>
      </c>
      <c r="BA1156" s="43">
        <v>969071</v>
      </c>
    </row>
    <row r="1157" spans="42:53">
      <c r="AP1157" s="42" t="s">
        <v>58</v>
      </c>
      <c r="AQ1157" s="43">
        <v>17</v>
      </c>
      <c r="AR1157" s="42" t="s">
        <v>5</v>
      </c>
      <c r="AS1157" s="43">
        <v>22</v>
      </c>
      <c r="AT1157" s="43">
        <v>26508970</v>
      </c>
      <c r="AU1157" s="43">
        <v>17728025</v>
      </c>
      <c r="AV1157" s="43">
        <v>8780945</v>
      </c>
      <c r="AW1157" s="43">
        <v>58</v>
      </c>
      <c r="AX1157" s="43">
        <v>390738</v>
      </c>
      <c r="AY1157" s="43">
        <v>0.249</v>
      </c>
      <c r="AZ1157" s="43">
        <v>60</v>
      </c>
      <c r="BA1157" s="43">
        <v>234443</v>
      </c>
    </row>
    <row r="1158" spans="42:53">
      <c r="AP1158" s="42" t="s">
        <v>58</v>
      </c>
      <c r="AQ1158" s="43">
        <v>18</v>
      </c>
      <c r="AR1158" s="42" t="s">
        <v>5</v>
      </c>
      <c r="AS1158" s="43">
        <v>29</v>
      </c>
      <c r="AT1158" s="43">
        <v>24193268</v>
      </c>
      <c r="AU1158" s="43">
        <v>14014138</v>
      </c>
      <c r="AV1158" s="43">
        <v>10179130</v>
      </c>
      <c r="AW1158" s="43">
        <v>54</v>
      </c>
      <c r="AX1158" s="43">
        <v>1100175</v>
      </c>
      <c r="AY1158" s="43">
        <v>0.63100000000000001</v>
      </c>
      <c r="AZ1158" s="43">
        <v>63</v>
      </c>
      <c r="BA1158" s="43">
        <v>693110</v>
      </c>
    </row>
    <row r="1159" spans="42:53">
      <c r="AP1159" s="42" t="s">
        <v>58</v>
      </c>
      <c r="AQ1159" s="43">
        <v>18</v>
      </c>
      <c r="AR1159" s="42" t="s">
        <v>5</v>
      </c>
      <c r="AS1159" s="43">
        <v>29</v>
      </c>
      <c r="AT1159" s="43">
        <v>24193268</v>
      </c>
      <c r="AU1159" s="43">
        <v>14014138</v>
      </c>
      <c r="AV1159" s="43">
        <v>10179130</v>
      </c>
      <c r="AW1159" s="43">
        <v>55</v>
      </c>
      <c r="AX1159" s="43">
        <v>1700932</v>
      </c>
      <c r="AY1159" s="43">
        <v>1</v>
      </c>
      <c r="AZ1159" s="43">
        <v>63</v>
      </c>
      <c r="BA1159" s="43">
        <v>1071587</v>
      </c>
    </row>
    <row r="1160" spans="42:53">
      <c r="AP1160" s="42" t="s">
        <v>58</v>
      </c>
      <c r="AQ1160" s="43">
        <v>18</v>
      </c>
      <c r="AR1160" s="42" t="s">
        <v>5</v>
      </c>
      <c r="AS1160" s="43">
        <v>29</v>
      </c>
      <c r="AT1160" s="43">
        <v>24193268</v>
      </c>
      <c r="AU1160" s="43">
        <v>14014138</v>
      </c>
      <c r="AV1160" s="43">
        <v>10179130</v>
      </c>
      <c r="AW1160" s="43">
        <v>56</v>
      </c>
      <c r="AX1160" s="43">
        <v>1658278</v>
      </c>
      <c r="AY1160" s="43">
        <v>1</v>
      </c>
      <c r="AZ1160" s="43">
        <v>63</v>
      </c>
      <c r="BA1160" s="43">
        <v>1044715</v>
      </c>
    </row>
    <row r="1161" spans="42:53">
      <c r="AP1161" s="42" t="s">
        <v>58</v>
      </c>
      <c r="AQ1161" s="43">
        <v>18</v>
      </c>
      <c r="AR1161" s="42" t="s">
        <v>5</v>
      </c>
      <c r="AS1161" s="43">
        <v>29</v>
      </c>
      <c r="AT1161" s="43">
        <v>24193268</v>
      </c>
      <c r="AU1161" s="43">
        <v>14014138</v>
      </c>
      <c r="AV1161" s="43">
        <v>10179130</v>
      </c>
      <c r="AW1161" s="43">
        <v>57</v>
      </c>
      <c r="AX1161" s="43">
        <v>1615119</v>
      </c>
      <c r="AY1161" s="43">
        <v>1</v>
      </c>
      <c r="AZ1161" s="43">
        <v>63</v>
      </c>
      <c r="BA1161" s="43">
        <v>1017525</v>
      </c>
    </row>
    <row r="1162" spans="42:53">
      <c r="AP1162" s="42" t="s">
        <v>58</v>
      </c>
      <c r="AQ1162" s="43">
        <v>18</v>
      </c>
      <c r="AR1162" s="42" t="s">
        <v>5</v>
      </c>
      <c r="AS1162" s="43">
        <v>29</v>
      </c>
      <c r="AT1162" s="43">
        <v>24193268</v>
      </c>
      <c r="AU1162" s="43">
        <v>14014138</v>
      </c>
      <c r="AV1162" s="43">
        <v>10179130</v>
      </c>
      <c r="AW1162" s="43">
        <v>58</v>
      </c>
      <c r="AX1162" s="43">
        <v>1571468</v>
      </c>
      <c r="AY1162" s="43">
        <v>1</v>
      </c>
      <c r="AZ1162" s="43">
        <v>63</v>
      </c>
      <c r="BA1162" s="43">
        <v>990025</v>
      </c>
    </row>
    <row r="1163" spans="42:53">
      <c r="AP1163" s="42" t="s">
        <v>58</v>
      </c>
      <c r="AQ1163" s="43">
        <v>18</v>
      </c>
      <c r="AR1163" s="42" t="s">
        <v>5</v>
      </c>
      <c r="AS1163" s="43">
        <v>29</v>
      </c>
      <c r="AT1163" s="43">
        <v>24193268</v>
      </c>
      <c r="AU1163" s="43">
        <v>14014138</v>
      </c>
      <c r="AV1163" s="43">
        <v>10179130</v>
      </c>
      <c r="AW1163" s="43">
        <v>59</v>
      </c>
      <c r="AX1163" s="43">
        <v>1527338</v>
      </c>
      <c r="AY1163" s="43">
        <v>1</v>
      </c>
      <c r="AZ1163" s="43">
        <v>62</v>
      </c>
      <c r="BA1163" s="43">
        <v>946950</v>
      </c>
    </row>
    <row r="1164" spans="42:53">
      <c r="AP1164" s="42" t="s">
        <v>58</v>
      </c>
      <c r="AQ1164" s="43">
        <v>18</v>
      </c>
      <c r="AR1164" s="42" t="s">
        <v>5</v>
      </c>
      <c r="AS1164" s="43">
        <v>29</v>
      </c>
      <c r="AT1164" s="43">
        <v>24193268</v>
      </c>
      <c r="AU1164" s="43">
        <v>14014138</v>
      </c>
      <c r="AV1164" s="43">
        <v>10179130</v>
      </c>
      <c r="AW1164" s="43">
        <v>60</v>
      </c>
      <c r="AX1164" s="43">
        <v>1005820</v>
      </c>
      <c r="AY1164" s="43">
        <v>0.67800000000000005</v>
      </c>
      <c r="AZ1164" s="43">
        <v>62</v>
      </c>
      <c r="BA1164" s="43">
        <v>623608</v>
      </c>
    </row>
    <row r="1165" spans="42:53">
      <c r="AP1165" s="42" t="s">
        <v>58</v>
      </c>
      <c r="AQ1165" s="43">
        <v>19</v>
      </c>
      <c r="AR1165" s="42" t="s">
        <v>6</v>
      </c>
      <c r="AS1165" s="43">
        <v>6</v>
      </c>
      <c r="AT1165" s="43">
        <v>21875005</v>
      </c>
      <c r="AU1165" s="43">
        <v>10032980</v>
      </c>
      <c r="AV1165" s="43">
        <v>11842025</v>
      </c>
      <c r="AW1165" s="43">
        <v>55</v>
      </c>
      <c r="AX1165" s="43">
        <v>482845</v>
      </c>
      <c r="AY1165" s="43">
        <v>0.28399999999999997</v>
      </c>
      <c r="AZ1165" s="43">
        <v>66</v>
      </c>
      <c r="BA1165" s="43">
        <v>318678</v>
      </c>
    </row>
    <row r="1166" spans="42:53">
      <c r="AP1166" s="42" t="s">
        <v>58</v>
      </c>
      <c r="AQ1166" s="43">
        <v>19</v>
      </c>
      <c r="AR1166" s="42" t="s">
        <v>6</v>
      </c>
      <c r="AS1166" s="43">
        <v>6</v>
      </c>
      <c r="AT1166" s="43">
        <v>21875005</v>
      </c>
      <c r="AU1166" s="43">
        <v>10032980</v>
      </c>
      <c r="AV1166" s="43">
        <v>11842025</v>
      </c>
      <c r="AW1166" s="43">
        <v>56</v>
      </c>
      <c r="AX1166" s="43">
        <v>1658278</v>
      </c>
      <c r="AY1166" s="43">
        <v>1</v>
      </c>
      <c r="AZ1166" s="43">
        <v>66</v>
      </c>
      <c r="BA1166" s="43">
        <v>1094463</v>
      </c>
    </row>
    <row r="1167" spans="42:53">
      <c r="AP1167" s="42" t="s">
        <v>58</v>
      </c>
      <c r="AQ1167" s="43">
        <v>19</v>
      </c>
      <c r="AR1167" s="42" t="s">
        <v>6</v>
      </c>
      <c r="AS1167" s="43">
        <v>6</v>
      </c>
      <c r="AT1167" s="43">
        <v>21875005</v>
      </c>
      <c r="AU1167" s="43">
        <v>10032980</v>
      </c>
      <c r="AV1167" s="43">
        <v>11842025</v>
      </c>
      <c r="AW1167" s="43">
        <v>57</v>
      </c>
      <c r="AX1167" s="43">
        <v>1615119</v>
      </c>
      <c r="AY1167" s="43">
        <v>1</v>
      </c>
      <c r="AZ1167" s="43">
        <v>66</v>
      </c>
      <c r="BA1167" s="43">
        <v>1065979</v>
      </c>
    </row>
    <row r="1168" spans="42:53">
      <c r="AP1168" s="42" t="s">
        <v>58</v>
      </c>
      <c r="AQ1168" s="43">
        <v>19</v>
      </c>
      <c r="AR1168" s="42" t="s">
        <v>6</v>
      </c>
      <c r="AS1168" s="43">
        <v>6</v>
      </c>
      <c r="AT1168" s="43">
        <v>21875005</v>
      </c>
      <c r="AU1168" s="43">
        <v>10032980</v>
      </c>
      <c r="AV1168" s="43">
        <v>11842025</v>
      </c>
      <c r="AW1168" s="43">
        <v>58</v>
      </c>
      <c r="AX1168" s="43">
        <v>1571468</v>
      </c>
      <c r="AY1168" s="43">
        <v>1</v>
      </c>
      <c r="AZ1168" s="43">
        <v>66</v>
      </c>
      <c r="BA1168" s="43">
        <v>1037169</v>
      </c>
    </row>
    <row r="1169" spans="42:53">
      <c r="AP1169" s="42" t="s">
        <v>58</v>
      </c>
      <c r="AQ1169" s="43">
        <v>19</v>
      </c>
      <c r="AR1169" s="42" t="s">
        <v>6</v>
      </c>
      <c r="AS1169" s="43">
        <v>6</v>
      </c>
      <c r="AT1169" s="43">
        <v>21875005</v>
      </c>
      <c r="AU1169" s="43">
        <v>10032980</v>
      </c>
      <c r="AV1169" s="43">
        <v>11842025</v>
      </c>
      <c r="AW1169" s="43">
        <v>59</v>
      </c>
      <c r="AX1169" s="43">
        <v>1527338</v>
      </c>
      <c r="AY1169" s="43">
        <v>1</v>
      </c>
      <c r="AZ1169" s="43">
        <v>66</v>
      </c>
      <c r="BA1169" s="43">
        <v>1008043</v>
      </c>
    </row>
    <row r="1170" spans="42:53">
      <c r="AP1170" s="42" t="s">
        <v>58</v>
      </c>
      <c r="AQ1170" s="43">
        <v>19</v>
      </c>
      <c r="AR1170" s="42" t="s">
        <v>6</v>
      </c>
      <c r="AS1170" s="43">
        <v>6</v>
      </c>
      <c r="AT1170" s="43">
        <v>21875005</v>
      </c>
      <c r="AU1170" s="43">
        <v>10032980</v>
      </c>
      <c r="AV1170" s="43">
        <v>11842025</v>
      </c>
      <c r="AW1170" s="43">
        <v>60</v>
      </c>
      <c r="AX1170" s="43">
        <v>1482743</v>
      </c>
      <c r="AY1170" s="43">
        <v>1</v>
      </c>
      <c r="AZ1170" s="43">
        <v>65</v>
      </c>
      <c r="BA1170" s="43">
        <v>963783</v>
      </c>
    </row>
    <row r="1171" spans="42:53">
      <c r="AP1171" s="42" t="s">
        <v>58</v>
      </c>
      <c r="AQ1171" s="43">
        <v>19</v>
      </c>
      <c r="AR1171" s="42" t="s">
        <v>6</v>
      </c>
      <c r="AS1171" s="43">
        <v>6</v>
      </c>
      <c r="AT1171" s="43">
        <v>21875005</v>
      </c>
      <c r="AU1171" s="43">
        <v>10032980</v>
      </c>
      <c r="AV1171" s="43">
        <v>11842025</v>
      </c>
      <c r="AW1171" s="43">
        <v>61</v>
      </c>
      <c r="AX1171" s="43">
        <v>1437696</v>
      </c>
      <c r="AY1171" s="43">
        <v>1</v>
      </c>
      <c r="AZ1171" s="43">
        <v>65</v>
      </c>
      <c r="BA1171" s="43">
        <v>934502</v>
      </c>
    </row>
    <row r="1172" spans="42:53">
      <c r="AP1172" s="42" t="s">
        <v>58</v>
      </c>
      <c r="AQ1172" s="43">
        <v>19</v>
      </c>
      <c r="AR1172" s="42" t="s">
        <v>6</v>
      </c>
      <c r="AS1172" s="43">
        <v>6</v>
      </c>
      <c r="AT1172" s="43">
        <v>21875005</v>
      </c>
      <c r="AU1172" s="43">
        <v>10032980</v>
      </c>
      <c r="AV1172" s="43">
        <v>11842025</v>
      </c>
      <c r="AW1172" s="43">
        <v>62</v>
      </c>
      <c r="AX1172" s="43">
        <v>1392211</v>
      </c>
      <c r="AY1172" s="43">
        <v>1</v>
      </c>
      <c r="AZ1172" s="43">
        <v>65</v>
      </c>
      <c r="BA1172" s="43">
        <v>904937</v>
      </c>
    </row>
    <row r="1173" spans="42:53">
      <c r="AP1173" s="42" t="s">
        <v>58</v>
      </c>
      <c r="AQ1173" s="43">
        <v>19</v>
      </c>
      <c r="AR1173" s="42" t="s">
        <v>6</v>
      </c>
      <c r="AS1173" s="43">
        <v>6</v>
      </c>
      <c r="AT1173" s="43">
        <v>21875005</v>
      </c>
      <c r="AU1173" s="43">
        <v>10032980</v>
      </c>
      <c r="AV1173" s="43">
        <v>11842025</v>
      </c>
      <c r="AW1173" s="43">
        <v>63</v>
      </c>
      <c r="AX1173" s="43">
        <v>674329</v>
      </c>
      <c r="AY1173" s="43">
        <v>0.501</v>
      </c>
      <c r="AZ1173" s="43">
        <v>65</v>
      </c>
      <c r="BA1173" s="43">
        <v>438314</v>
      </c>
    </row>
    <row r="1174" spans="42:53">
      <c r="AP1174" s="42" t="s">
        <v>58</v>
      </c>
      <c r="AQ1174" s="43">
        <v>20</v>
      </c>
      <c r="AR1174" s="42" t="s">
        <v>6</v>
      </c>
      <c r="AS1174" s="43">
        <v>13</v>
      </c>
      <c r="AT1174" s="43">
        <v>19574887</v>
      </c>
      <c r="AU1174" s="43">
        <v>5789833</v>
      </c>
      <c r="AV1174" s="43">
        <v>13785054</v>
      </c>
      <c r="AW1174" s="43">
        <v>57</v>
      </c>
      <c r="AX1174" s="43">
        <v>1456124</v>
      </c>
      <c r="AY1174" s="43">
        <v>0.90200000000000002</v>
      </c>
      <c r="AZ1174" s="43">
        <v>68</v>
      </c>
      <c r="BA1174" s="43">
        <v>990164</v>
      </c>
    </row>
    <row r="1175" spans="42:53">
      <c r="AP1175" s="42" t="s">
        <v>58</v>
      </c>
      <c r="AQ1175" s="43">
        <v>20</v>
      </c>
      <c r="AR1175" s="42" t="s">
        <v>6</v>
      </c>
      <c r="AS1175" s="43">
        <v>13</v>
      </c>
      <c r="AT1175" s="43">
        <v>19574887</v>
      </c>
      <c r="AU1175" s="43">
        <v>5789833</v>
      </c>
      <c r="AV1175" s="43">
        <v>13785054</v>
      </c>
      <c r="AW1175" s="43">
        <v>58</v>
      </c>
      <c r="AX1175" s="43">
        <v>1571468</v>
      </c>
      <c r="AY1175" s="43">
        <v>1</v>
      </c>
      <c r="AZ1175" s="43">
        <v>68</v>
      </c>
      <c r="BA1175" s="43">
        <v>1068598</v>
      </c>
    </row>
    <row r="1176" spans="42:53">
      <c r="AP1176" s="42" t="s">
        <v>58</v>
      </c>
      <c r="AQ1176" s="43">
        <v>20</v>
      </c>
      <c r="AR1176" s="42" t="s">
        <v>6</v>
      </c>
      <c r="AS1176" s="43">
        <v>13</v>
      </c>
      <c r="AT1176" s="43">
        <v>19574887</v>
      </c>
      <c r="AU1176" s="43">
        <v>5789833</v>
      </c>
      <c r="AV1176" s="43">
        <v>13785054</v>
      </c>
      <c r="AW1176" s="43">
        <v>59</v>
      </c>
      <c r="AX1176" s="43">
        <v>1527338</v>
      </c>
      <c r="AY1176" s="43">
        <v>1</v>
      </c>
      <c r="AZ1176" s="43">
        <v>68</v>
      </c>
      <c r="BA1176" s="43">
        <v>1038590</v>
      </c>
    </row>
    <row r="1177" spans="42:53">
      <c r="AP1177" s="42" t="s">
        <v>58</v>
      </c>
      <c r="AQ1177" s="43">
        <v>20</v>
      </c>
      <c r="AR1177" s="42" t="s">
        <v>6</v>
      </c>
      <c r="AS1177" s="43">
        <v>13</v>
      </c>
      <c r="AT1177" s="43">
        <v>19574887</v>
      </c>
      <c r="AU1177" s="43">
        <v>5789833</v>
      </c>
      <c r="AV1177" s="43">
        <v>13785054</v>
      </c>
      <c r="AW1177" s="43">
        <v>60</v>
      </c>
      <c r="AX1177" s="43">
        <v>1482743</v>
      </c>
      <c r="AY1177" s="43">
        <v>1</v>
      </c>
      <c r="AZ1177" s="43">
        <v>68</v>
      </c>
      <c r="BA1177" s="43">
        <v>1008265</v>
      </c>
    </row>
    <row r="1178" spans="42:53">
      <c r="AP1178" s="42" t="s">
        <v>58</v>
      </c>
      <c r="AQ1178" s="43">
        <v>20</v>
      </c>
      <c r="AR1178" s="42" t="s">
        <v>6</v>
      </c>
      <c r="AS1178" s="43">
        <v>13</v>
      </c>
      <c r="AT1178" s="43">
        <v>19574887</v>
      </c>
      <c r="AU1178" s="43">
        <v>5789833</v>
      </c>
      <c r="AV1178" s="43">
        <v>13785054</v>
      </c>
      <c r="AW1178" s="43">
        <v>61</v>
      </c>
      <c r="AX1178" s="43">
        <v>1437696</v>
      </c>
      <c r="AY1178" s="43">
        <v>1</v>
      </c>
      <c r="AZ1178" s="43">
        <v>68</v>
      </c>
      <c r="BA1178" s="43">
        <v>977633</v>
      </c>
    </row>
    <row r="1179" spans="42:53">
      <c r="AP1179" s="42" t="s">
        <v>58</v>
      </c>
      <c r="AQ1179" s="43">
        <v>20</v>
      </c>
      <c r="AR1179" s="42" t="s">
        <v>6</v>
      </c>
      <c r="AS1179" s="43">
        <v>13</v>
      </c>
      <c r="AT1179" s="43">
        <v>19574887</v>
      </c>
      <c r="AU1179" s="43">
        <v>5789833</v>
      </c>
      <c r="AV1179" s="43">
        <v>13785054</v>
      </c>
      <c r="AW1179" s="43">
        <v>62</v>
      </c>
      <c r="AX1179" s="43">
        <v>1392211</v>
      </c>
      <c r="AY1179" s="43">
        <v>1</v>
      </c>
      <c r="AZ1179" s="43">
        <v>68</v>
      </c>
      <c r="BA1179" s="43">
        <v>946703</v>
      </c>
    </row>
    <row r="1180" spans="42:53">
      <c r="AP1180" s="42" t="s">
        <v>58</v>
      </c>
      <c r="AQ1180" s="43">
        <v>20</v>
      </c>
      <c r="AR1180" s="42" t="s">
        <v>6</v>
      </c>
      <c r="AS1180" s="43">
        <v>13</v>
      </c>
      <c r="AT1180" s="43">
        <v>19574887</v>
      </c>
      <c r="AU1180" s="43">
        <v>5789833</v>
      </c>
      <c r="AV1180" s="43">
        <v>13785054</v>
      </c>
      <c r="AW1180" s="43">
        <v>63</v>
      </c>
      <c r="AX1180" s="43">
        <v>1346302</v>
      </c>
      <c r="AY1180" s="43">
        <v>1</v>
      </c>
      <c r="AZ1180" s="43">
        <v>68</v>
      </c>
      <c r="BA1180" s="43">
        <v>915485</v>
      </c>
    </row>
    <row r="1181" spans="42:53">
      <c r="AP1181" s="42" t="s">
        <v>58</v>
      </c>
      <c r="AQ1181" s="43">
        <v>20</v>
      </c>
      <c r="AR1181" s="42" t="s">
        <v>6</v>
      </c>
      <c r="AS1181" s="43">
        <v>13</v>
      </c>
      <c r="AT1181" s="43">
        <v>19574887</v>
      </c>
      <c r="AU1181" s="43">
        <v>5789833</v>
      </c>
      <c r="AV1181" s="43">
        <v>13785054</v>
      </c>
      <c r="AW1181" s="43">
        <v>64</v>
      </c>
      <c r="AX1181" s="43">
        <v>1299983</v>
      </c>
      <c r="AY1181" s="43">
        <v>1</v>
      </c>
      <c r="AZ1181" s="43">
        <v>68</v>
      </c>
      <c r="BA1181" s="43">
        <v>883988</v>
      </c>
    </row>
    <row r="1182" spans="42:53">
      <c r="AP1182" s="42" t="s">
        <v>58</v>
      </c>
      <c r="AQ1182" s="43">
        <v>20</v>
      </c>
      <c r="AR1182" s="42" t="s">
        <v>6</v>
      </c>
      <c r="AS1182" s="43">
        <v>13</v>
      </c>
      <c r="AT1182" s="43">
        <v>19574887</v>
      </c>
      <c r="AU1182" s="43">
        <v>5789833</v>
      </c>
      <c r="AV1182" s="43">
        <v>13785054</v>
      </c>
      <c r="AW1182" s="43">
        <v>65</v>
      </c>
      <c r="AX1182" s="43">
        <v>1253268</v>
      </c>
      <c r="AY1182" s="43">
        <v>1</v>
      </c>
      <c r="AZ1182" s="43">
        <v>69</v>
      </c>
      <c r="BA1182" s="43">
        <v>864755</v>
      </c>
    </row>
    <row r="1183" spans="42:53">
      <c r="AP1183" s="42" t="s">
        <v>58</v>
      </c>
      <c r="AQ1183" s="43">
        <v>20</v>
      </c>
      <c r="AR1183" s="42" t="s">
        <v>6</v>
      </c>
      <c r="AS1183" s="43">
        <v>13</v>
      </c>
      <c r="AT1183" s="43">
        <v>19574887</v>
      </c>
      <c r="AU1183" s="43">
        <v>5789833</v>
      </c>
      <c r="AV1183" s="43">
        <v>13785054</v>
      </c>
      <c r="AW1183" s="43">
        <v>66</v>
      </c>
      <c r="AX1183" s="43">
        <v>1017923</v>
      </c>
      <c r="AY1183" s="43">
        <v>0.56299999999999994</v>
      </c>
      <c r="AZ1183" s="43">
        <v>69</v>
      </c>
      <c r="BA1183" s="43">
        <v>702367</v>
      </c>
    </row>
    <row r="1184" spans="42:53">
      <c r="AP1184" s="42" t="s">
        <v>58</v>
      </c>
      <c r="AQ1184" s="43">
        <v>21</v>
      </c>
      <c r="AR1184" s="42" t="s">
        <v>6</v>
      </c>
      <c r="AS1184" s="43">
        <v>20</v>
      </c>
      <c r="AT1184" s="43">
        <v>17313620</v>
      </c>
      <c r="AU1184" s="43">
        <v>1289978</v>
      </c>
      <c r="AV1184" s="43">
        <v>16023642</v>
      </c>
      <c r="AW1184" s="43">
        <v>58</v>
      </c>
      <c r="AX1184" s="43">
        <v>766324</v>
      </c>
      <c r="AY1184" s="43">
        <v>0.48799999999999999</v>
      </c>
      <c r="AZ1184" s="43">
        <v>70</v>
      </c>
      <c r="BA1184" s="43">
        <v>536427</v>
      </c>
    </row>
    <row r="1185" spans="42:53">
      <c r="AP1185" s="42" t="s">
        <v>58</v>
      </c>
      <c r="AQ1185" s="43">
        <v>21</v>
      </c>
      <c r="AR1185" s="42" t="s">
        <v>6</v>
      </c>
      <c r="AS1185" s="43">
        <v>20</v>
      </c>
      <c r="AT1185" s="43">
        <v>17313620</v>
      </c>
      <c r="AU1185" s="43">
        <v>1289978</v>
      </c>
      <c r="AV1185" s="43">
        <v>16023642</v>
      </c>
      <c r="AW1185" s="43">
        <v>59</v>
      </c>
      <c r="AX1185" s="43">
        <v>1527338</v>
      </c>
      <c r="AY1185" s="43">
        <v>1</v>
      </c>
      <c r="AZ1185" s="43">
        <v>70</v>
      </c>
      <c r="BA1185" s="43">
        <v>1069137</v>
      </c>
    </row>
    <row r="1186" spans="42:53">
      <c r="AP1186" s="42" t="s">
        <v>58</v>
      </c>
      <c r="AQ1186" s="43">
        <v>21</v>
      </c>
      <c r="AR1186" s="42" t="s">
        <v>6</v>
      </c>
      <c r="AS1186" s="43">
        <v>20</v>
      </c>
      <c r="AT1186" s="43">
        <v>17313620</v>
      </c>
      <c r="AU1186" s="43">
        <v>1289978</v>
      </c>
      <c r="AV1186" s="43">
        <v>16023642</v>
      </c>
      <c r="AW1186" s="43">
        <v>60</v>
      </c>
      <c r="AX1186" s="43">
        <v>1482743</v>
      </c>
      <c r="AY1186" s="43">
        <v>1</v>
      </c>
      <c r="AZ1186" s="43">
        <v>71</v>
      </c>
      <c r="BA1186" s="43">
        <v>1052748</v>
      </c>
    </row>
    <row r="1187" spans="42:53">
      <c r="AP1187" s="42" t="s">
        <v>58</v>
      </c>
      <c r="AQ1187" s="43">
        <v>21</v>
      </c>
      <c r="AR1187" s="42" t="s">
        <v>6</v>
      </c>
      <c r="AS1187" s="43">
        <v>20</v>
      </c>
      <c r="AT1187" s="43">
        <v>17313620</v>
      </c>
      <c r="AU1187" s="43">
        <v>1289978</v>
      </c>
      <c r="AV1187" s="43">
        <v>16023642</v>
      </c>
      <c r="AW1187" s="43">
        <v>61</v>
      </c>
      <c r="AX1187" s="43">
        <v>1437696</v>
      </c>
      <c r="AY1187" s="43">
        <v>1</v>
      </c>
      <c r="AZ1187" s="43">
        <v>71</v>
      </c>
      <c r="BA1187" s="43">
        <v>1020764</v>
      </c>
    </row>
    <row r="1188" spans="42:53">
      <c r="AP1188" s="42" t="s">
        <v>58</v>
      </c>
      <c r="AQ1188" s="43">
        <v>21</v>
      </c>
      <c r="AR1188" s="42" t="s">
        <v>6</v>
      </c>
      <c r="AS1188" s="43">
        <v>20</v>
      </c>
      <c r="AT1188" s="43">
        <v>17313620</v>
      </c>
      <c r="AU1188" s="43">
        <v>1289978</v>
      </c>
      <c r="AV1188" s="43">
        <v>16023642</v>
      </c>
      <c r="AW1188" s="43">
        <v>62</v>
      </c>
      <c r="AX1188" s="43">
        <v>1392211</v>
      </c>
      <c r="AY1188" s="43">
        <v>1</v>
      </c>
      <c r="AZ1188" s="43">
        <v>71</v>
      </c>
      <c r="BA1188" s="43">
        <v>988470</v>
      </c>
    </row>
    <row r="1189" spans="42:53">
      <c r="AP1189" s="42" t="s">
        <v>58</v>
      </c>
      <c r="AQ1189" s="43">
        <v>21</v>
      </c>
      <c r="AR1189" s="42" t="s">
        <v>6</v>
      </c>
      <c r="AS1189" s="43">
        <v>20</v>
      </c>
      <c r="AT1189" s="43">
        <v>17313620</v>
      </c>
      <c r="AU1189" s="43">
        <v>1289978</v>
      </c>
      <c r="AV1189" s="43">
        <v>16023642</v>
      </c>
      <c r="AW1189" s="43">
        <v>63</v>
      </c>
      <c r="AX1189" s="43">
        <v>1346302</v>
      </c>
      <c r="AY1189" s="43">
        <v>1</v>
      </c>
      <c r="AZ1189" s="43">
        <v>71</v>
      </c>
      <c r="BA1189" s="43">
        <v>955874</v>
      </c>
    </row>
    <row r="1190" spans="42:53">
      <c r="AP1190" s="42" t="s">
        <v>58</v>
      </c>
      <c r="AQ1190" s="43">
        <v>21</v>
      </c>
      <c r="AR1190" s="42" t="s">
        <v>6</v>
      </c>
      <c r="AS1190" s="43">
        <v>20</v>
      </c>
      <c r="AT1190" s="43">
        <v>17313620</v>
      </c>
      <c r="AU1190" s="43">
        <v>1289978</v>
      </c>
      <c r="AV1190" s="43">
        <v>16023642</v>
      </c>
      <c r="AW1190" s="43">
        <v>64</v>
      </c>
      <c r="AX1190" s="43">
        <v>1299983</v>
      </c>
      <c r="AY1190" s="43">
        <v>1</v>
      </c>
      <c r="AZ1190" s="43">
        <v>71</v>
      </c>
      <c r="BA1190" s="43">
        <v>922988</v>
      </c>
    </row>
    <row r="1191" spans="42:53">
      <c r="AP1191" s="42" t="s">
        <v>58</v>
      </c>
      <c r="AQ1191" s="43">
        <v>21</v>
      </c>
      <c r="AR1191" s="42" t="s">
        <v>6</v>
      </c>
      <c r="AS1191" s="43">
        <v>20</v>
      </c>
      <c r="AT1191" s="43">
        <v>17313620</v>
      </c>
      <c r="AU1191" s="43">
        <v>1289978</v>
      </c>
      <c r="AV1191" s="43">
        <v>16023642</v>
      </c>
      <c r="AW1191" s="43">
        <v>65</v>
      </c>
      <c r="AX1191" s="43">
        <v>1253268</v>
      </c>
      <c r="AY1191" s="43">
        <v>1</v>
      </c>
      <c r="AZ1191" s="43">
        <v>72</v>
      </c>
      <c r="BA1191" s="43">
        <v>902353</v>
      </c>
    </row>
    <row r="1192" spans="42:53">
      <c r="AP1192" s="42" t="s">
        <v>58</v>
      </c>
      <c r="AQ1192" s="43">
        <v>21</v>
      </c>
      <c r="AR1192" s="42" t="s">
        <v>6</v>
      </c>
      <c r="AS1192" s="43">
        <v>20</v>
      </c>
      <c r="AT1192" s="43">
        <v>17313620</v>
      </c>
      <c r="AU1192" s="43">
        <v>1289978</v>
      </c>
      <c r="AV1192" s="43">
        <v>16023642</v>
      </c>
      <c r="AW1192" s="43">
        <v>66</v>
      </c>
      <c r="AX1192" s="43">
        <v>1809257</v>
      </c>
      <c r="AY1192" s="43">
        <v>1</v>
      </c>
      <c r="AZ1192" s="43">
        <v>72</v>
      </c>
      <c r="BA1192" s="43">
        <v>1302665</v>
      </c>
    </row>
    <row r="1193" spans="42:53">
      <c r="AP1193" s="42" t="s">
        <v>58</v>
      </c>
      <c r="AQ1193" s="43">
        <v>21</v>
      </c>
      <c r="AR1193" s="42" t="s">
        <v>6</v>
      </c>
      <c r="AS1193" s="43">
        <v>20</v>
      </c>
      <c r="AT1193" s="43">
        <v>17313620</v>
      </c>
      <c r="AU1193" s="43">
        <v>1289978</v>
      </c>
      <c r="AV1193" s="43">
        <v>16023642</v>
      </c>
      <c r="AW1193" s="43">
        <v>67</v>
      </c>
      <c r="AX1193" s="43">
        <v>1738061</v>
      </c>
      <c r="AY1193" s="43">
        <v>1</v>
      </c>
      <c r="AZ1193" s="43">
        <v>72</v>
      </c>
      <c r="BA1193" s="43">
        <v>1251404</v>
      </c>
    </row>
    <row r="1194" spans="42:53">
      <c r="AP1194" s="42" t="s">
        <v>58</v>
      </c>
      <c r="AQ1194" s="43">
        <v>21</v>
      </c>
      <c r="AR1194" s="42" t="s">
        <v>6</v>
      </c>
      <c r="AS1194" s="43">
        <v>20</v>
      </c>
      <c r="AT1194" s="43">
        <v>17313620</v>
      </c>
      <c r="AU1194" s="43">
        <v>1289978</v>
      </c>
      <c r="AV1194" s="43">
        <v>16023642</v>
      </c>
      <c r="AW1194" s="43">
        <v>68</v>
      </c>
      <c r="AX1194" s="43">
        <v>1666335</v>
      </c>
      <c r="AY1194" s="43">
        <v>1</v>
      </c>
      <c r="AZ1194" s="43">
        <v>73</v>
      </c>
      <c r="BA1194" s="43">
        <v>1216425</v>
      </c>
    </row>
    <row r="1195" spans="42:53">
      <c r="AP1195" s="42" t="s">
        <v>58</v>
      </c>
      <c r="AQ1195" s="43">
        <v>21</v>
      </c>
      <c r="AR1195" s="42" t="s">
        <v>6</v>
      </c>
      <c r="AS1195" s="43">
        <v>20</v>
      </c>
      <c r="AT1195" s="43">
        <v>17313620</v>
      </c>
      <c r="AU1195" s="43">
        <v>1289978</v>
      </c>
      <c r="AV1195" s="43">
        <v>16023642</v>
      </c>
      <c r="AW1195" s="43">
        <v>69</v>
      </c>
      <c r="AX1195" s="43">
        <v>304124</v>
      </c>
      <c r="AY1195" s="43">
        <v>0.191</v>
      </c>
      <c r="AZ1195" s="43">
        <v>73</v>
      </c>
      <c r="BA1195" s="43">
        <v>222011</v>
      </c>
    </row>
    <row r="1196" spans="42:53">
      <c r="AP1196" s="42" t="s">
        <v>58</v>
      </c>
      <c r="AQ1196" s="43">
        <v>22</v>
      </c>
      <c r="AR1196" s="42" t="s">
        <v>6</v>
      </c>
      <c r="AS1196" s="43">
        <v>27</v>
      </c>
      <c r="AT1196" s="43">
        <v>15111911</v>
      </c>
      <c r="AU1196" s="43">
        <v>0</v>
      </c>
      <c r="AV1196" s="43">
        <v>15111911</v>
      </c>
      <c r="AW1196" s="43">
        <v>59</v>
      </c>
      <c r="AX1196" s="43">
        <v>91953</v>
      </c>
      <c r="AY1196" s="43">
        <v>0.06</v>
      </c>
      <c r="AZ1196" s="43">
        <v>72</v>
      </c>
      <c r="BA1196" s="43">
        <v>66206</v>
      </c>
    </row>
    <row r="1197" spans="42:53">
      <c r="AP1197" s="42" t="s">
        <v>58</v>
      </c>
      <c r="AQ1197" s="43">
        <v>22</v>
      </c>
      <c r="AR1197" s="42" t="s">
        <v>6</v>
      </c>
      <c r="AS1197" s="43">
        <v>27</v>
      </c>
      <c r="AT1197" s="43">
        <v>15111911</v>
      </c>
      <c r="AU1197" s="43">
        <v>0</v>
      </c>
      <c r="AV1197" s="43">
        <v>15111911</v>
      </c>
      <c r="AW1197" s="43">
        <v>60</v>
      </c>
      <c r="AX1197" s="43">
        <v>1482743</v>
      </c>
      <c r="AY1197" s="43">
        <v>1</v>
      </c>
      <c r="AZ1197" s="43">
        <v>73</v>
      </c>
      <c r="BA1197" s="43">
        <v>1082402</v>
      </c>
    </row>
    <row r="1198" spans="42:53">
      <c r="AP1198" s="42" t="s">
        <v>58</v>
      </c>
      <c r="AQ1198" s="43">
        <v>22</v>
      </c>
      <c r="AR1198" s="42" t="s">
        <v>6</v>
      </c>
      <c r="AS1198" s="43">
        <v>27</v>
      </c>
      <c r="AT1198" s="43">
        <v>15111911</v>
      </c>
      <c r="AU1198" s="43">
        <v>0</v>
      </c>
      <c r="AV1198" s="43">
        <v>15111911</v>
      </c>
      <c r="AW1198" s="43">
        <v>61</v>
      </c>
      <c r="AX1198" s="43">
        <v>1437696</v>
      </c>
      <c r="AY1198" s="43">
        <v>1</v>
      </c>
      <c r="AZ1198" s="43">
        <v>73</v>
      </c>
      <c r="BA1198" s="43">
        <v>1049518</v>
      </c>
    </row>
    <row r="1199" spans="42:53">
      <c r="AP1199" s="42" t="s">
        <v>58</v>
      </c>
      <c r="AQ1199" s="43">
        <v>22</v>
      </c>
      <c r="AR1199" s="42" t="s">
        <v>6</v>
      </c>
      <c r="AS1199" s="43">
        <v>27</v>
      </c>
      <c r="AT1199" s="43">
        <v>15111911</v>
      </c>
      <c r="AU1199" s="43">
        <v>0</v>
      </c>
      <c r="AV1199" s="43">
        <v>15111911</v>
      </c>
      <c r="AW1199" s="43">
        <v>62</v>
      </c>
      <c r="AX1199" s="43">
        <v>1392211</v>
      </c>
      <c r="AY1199" s="43">
        <v>1</v>
      </c>
      <c r="AZ1199" s="43">
        <v>73</v>
      </c>
      <c r="BA1199" s="43">
        <v>1016314</v>
      </c>
    </row>
    <row r="1200" spans="42:53">
      <c r="AP1200" s="42" t="s">
        <v>58</v>
      </c>
      <c r="AQ1200" s="43">
        <v>22</v>
      </c>
      <c r="AR1200" s="42" t="s">
        <v>6</v>
      </c>
      <c r="AS1200" s="43">
        <v>27</v>
      </c>
      <c r="AT1200" s="43">
        <v>15111911</v>
      </c>
      <c r="AU1200" s="43">
        <v>0</v>
      </c>
      <c r="AV1200" s="43">
        <v>15111911</v>
      </c>
      <c r="AW1200" s="43">
        <v>63</v>
      </c>
      <c r="AX1200" s="43">
        <v>1346302</v>
      </c>
      <c r="AY1200" s="43">
        <v>1</v>
      </c>
      <c r="AZ1200" s="43">
        <v>73</v>
      </c>
      <c r="BA1200" s="43">
        <v>982800</v>
      </c>
    </row>
    <row r="1201" spans="42:53">
      <c r="AP1201" s="42" t="s">
        <v>58</v>
      </c>
      <c r="AQ1201" s="43">
        <v>22</v>
      </c>
      <c r="AR1201" s="42" t="s">
        <v>6</v>
      </c>
      <c r="AS1201" s="43">
        <v>27</v>
      </c>
      <c r="AT1201" s="43">
        <v>15111911</v>
      </c>
      <c r="AU1201" s="43">
        <v>0</v>
      </c>
      <c r="AV1201" s="43">
        <v>15111911</v>
      </c>
      <c r="AW1201" s="43">
        <v>64</v>
      </c>
      <c r="AX1201" s="43">
        <v>1299983</v>
      </c>
      <c r="AY1201" s="43">
        <v>1</v>
      </c>
      <c r="AZ1201" s="43">
        <v>74</v>
      </c>
      <c r="BA1201" s="43">
        <v>961987</v>
      </c>
    </row>
    <row r="1202" spans="42:53">
      <c r="AP1202" s="42" t="s">
        <v>58</v>
      </c>
      <c r="AQ1202" s="43">
        <v>22</v>
      </c>
      <c r="AR1202" s="42" t="s">
        <v>6</v>
      </c>
      <c r="AS1202" s="43">
        <v>27</v>
      </c>
      <c r="AT1202" s="43">
        <v>15111911</v>
      </c>
      <c r="AU1202" s="43">
        <v>0</v>
      </c>
      <c r="AV1202" s="43">
        <v>15111911</v>
      </c>
      <c r="AW1202" s="43">
        <v>65</v>
      </c>
      <c r="AX1202" s="43">
        <v>1253268</v>
      </c>
      <c r="AY1202" s="43">
        <v>1</v>
      </c>
      <c r="AZ1202" s="43">
        <v>74</v>
      </c>
      <c r="BA1202" s="43">
        <v>927418</v>
      </c>
    </row>
    <row r="1203" spans="42:53">
      <c r="AP1203" s="42" t="s">
        <v>58</v>
      </c>
      <c r="AQ1203" s="43">
        <v>22</v>
      </c>
      <c r="AR1203" s="42" t="s">
        <v>6</v>
      </c>
      <c r="AS1203" s="43">
        <v>27</v>
      </c>
      <c r="AT1203" s="43">
        <v>15111911</v>
      </c>
      <c r="AU1203" s="43">
        <v>0</v>
      </c>
      <c r="AV1203" s="43">
        <v>15111911</v>
      </c>
      <c r="AW1203" s="43">
        <v>66</v>
      </c>
      <c r="AX1203" s="43">
        <v>1809257</v>
      </c>
      <c r="AY1203" s="43">
        <v>1</v>
      </c>
      <c r="AZ1203" s="43">
        <v>74</v>
      </c>
      <c r="BA1203" s="43">
        <v>1338850</v>
      </c>
    </row>
    <row r="1204" spans="42:53">
      <c r="AP1204" s="42" t="s">
        <v>58</v>
      </c>
      <c r="AQ1204" s="43">
        <v>22</v>
      </c>
      <c r="AR1204" s="42" t="s">
        <v>6</v>
      </c>
      <c r="AS1204" s="43">
        <v>27</v>
      </c>
      <c r="AT1204" s="43">
        <v>15111911</v>
      </c>
      <c r="AU1204" s="43">
        <v>0</v>
      </c>
      <c r="AV1204" s="43">
        <v>15111911</v>
      </c>
      <c r="AW1204" s="43">
        <v>67</v>
      </c>
      <c r="AX1204" s="43">
        <v>1738061</v>
      </c>
      <c r="AY1204" s="43">
        <v>1</v>
      </c>
      <c r="AZ1204" s="43">
        <v>75</v>
      </c>
      <c r="BA1204" s="43">
        <v>1303546</v>
      </c>
    </row>
    <row r="1205" spans="42:53">
      <c r="AP1205" s="42" t="s">
        <v>58</v>
      </c>
      <c r="AQ1205" s="43">
        <v>22</v>
      </c>
      <c r="AR1205" s="42" t="s">
        <v>6</v>
      </c>
      <c r="AS1205" s="43">
        <v>27</v>
      </c>
      <c r="AT1205" s="43">
        <v>15111911</v>
      </c>
      <c r="AU1205" s="43">
        <v>0</v>
      </c>
      <c r="AV1205" s="43">
        <v>15111911</v>
      </c>
      <c r="AW1205" s="43">
        <v>68</v>
      </c>
      <c r="AX1205" s="43">
        <v>1666335</v>
      </c>
      <c r="AY1205" s="43">
        <v>1</v>
      </c>
      <c r="AZ1205" s="43">
        <v>76</v>
      </c>
      <c r="BA1205" s="43">
        <v>1266415</v>
      </c>
    </row>
    <row r="1206" spans="42:53">
      <c r="AP1206" s="42" t="s">
        <v>58</v>
      </c>
      <c r="AQ1206" s="43">
        <v>22</v>
      </c>
      <c r="AR1206" s="42" t="s">
        <v>6</v>
      </c>
      <c r="AS1206" s="43">
        <v>27</v>
      </c>
      <c r="AT1206" s="43">
        <v>15111911</v>
      </c>
      <c r="AU1206" s="43">
        <v>0</v>
      </c>
      <c r="AV1206" s="43">
        <v>15111911</v>
      </c>
      <c r="AW1206" s="43">
        <v>69</v>
      </c>
      <c r="AX1206" s="43">
        <v>1594102</v>
      </c>
      <c r="AY1206" s="43">
        <v>1</v>
      </c>
      <c r="AZ1206" s="43">
        <v>76</v>
      </c>
      <c r="BA1206" s="43">
        <v>1211518</v>
      </c>
    </row>
    <row r="1207" spans="42:53">
      <c r="AP1207" s="42" t="s">
        <v>58</v>
      </c>
      <c r="AQ1207" s="43">
        <v>23</v>
      </c>
      <c r="AR1207" s="42" t="s">
        <v>7</v>
      </c>
      <c r="AS1207" s="43">
        <v>3</v>
      </c>
      <c r="AT1207" s="43">
        <v>12990467</v>
      </c>
      <c r="AU1207" s="43">
        <v>0</v>
      </c>
      <c r="AV1207" s="43">
        <v>12990467</v>
      </c>
      <c r="AW1207" s="43">
        <v>61</v>
      </c>
      <c r="AX1207" s="43">
        <v>890947</v>
      </c>
      <c r="AY1207" s="43">
        <v>0.62</v>
      </c>
      <c r="AZ1207" s="43">
        <v>74</v>
      </c>
      <c r="BA1207" s="43">
        <v>659301</v>
      </c>
    </row>
    <row r="1208" spans="42:53">
      <c r="AP1208" s="42" t="s">
        <v>58</v>
      </c>
      <c r="AQ1208" s="43">
        <v>23</v>
      </c>
      <c r="AR1208" s="42" t="s">
        <v>7</v>
      </c>
      <c r="AS1208" s="43">
        <v>3</v>
      </c>
      <c r="AT1208" s="43">
        <v>12990467</v>
      </c>
      <c r="AU1208" s="43">
        <v>0</v>
      </c>
      <c r="AV1208" s="43">
        <v>12990467</v>
      </c>
      <c r="AW1208" s="43">
        <v>62</v>
      </c>
      <c r="AX1208" s="43">
        <v>1392211</v>
      </c>
      <c r="AY1208" s="43">
        <v>1</v>
      </c>
      <c r="AZ1208" s="43">
        <v>75</v>
      </c>
      <c r="BA1208" s="43">
        <v>1044158</v>
      </c>
    </row>
    <row r="1209" spans="42:53">
      <c r="AP1209" s="42" t="s">
        <v>58</v>
      </c>
      <c r="AQ1209" s="43">
        <v>23</v>
      </c>
      <c r="AR1209" s="42" t="s">
        <v>7</v>
      </c>
      <c r="AS1209" s="43">
        <v>3</v>
      </c>
      <c r="AT1209" s="43">
        <v>12990467</v>
      </c>
      <c r="AU1209" s="43">
        <v>0</v>
      </c>
      <c r="AV1209" s="43">
        <v>12990467</v>
      </c>
      <c r="AW1209" s="43">
        <v>63</v>
      </c>
      <c r="AX1209" s="43">
        <v>1346302</v>
      </c>
      <c r="AY1209" s="43">
        <v>1</v>
      </c>
      <c r="AZ1209" s="43">
        <v>75</v>
      </c>
      <c r="BA1209" s="43">
        <v>1009726</v>
      </c>
    </row>
    <row r="1210" spans="42:53">
      <c r="AP1210" s="42" t="s">
        <v>58</v>
      </c>
      <c r="AQ1210" s="43">
        <v>23</v>
      </c>
      <c r="AR1210" s="42" t="s">
        <v>7</v>
      </c>
      <c r="AS1210" s="43">
        <v>3</v>
      </c>
      <c r="AT1210" s="43">
        <v>12990467</v>
      </c>
      <c r="AU1210" s="43">
        <v>0</v>
      </c>
      <c r="AV1210" s="43">
        <v>12990467</v>
      </c>
      <c r="AW1210" s="43">
        <v>64</v>
      </c>
      <c r="AX1210" s="43">
        <v>1299983</v>
      </c>
      <c r="AY1210" s="43">
        <v>1</v>
      </c>
      <c r="AZ1210" s="43">
        <v>76</v>
      </c>
      <c r="BA1210" s="43">
        <v>987987</v>
      </c>
    </row>
    <row r="1211" spans="42:53">
      <c r="AP1211" s="42" t="s">
        <v>58</v>
      </c>
      <c r="AQ1211" s="43">
        <v>23</v>
      </c>
      <c r="AR1211" s="42" t="s">
        <v>7</v>
      </c>
      <c r="AS1211" s="43">
        <v>3</v>
      </c>
      <c r="AT1211" s="43">
        <v>12990467</v>
      </c>
      <c r="AU1211" s="43">
        <v>0</v>
      </c>
      <c r="AV1211" s="43">
        <v>12990467</v>
      </c>
      <c r="AW1211" s="43">
        <v>65</v>
      </c>
      <c r="AX1211" s="43">
        <v>1253268</v>
      </c>
      <c r="AY1211" s="43">
        <v>1</v>
      </c>
      <c r="AZ1211" s="43">
        <v>76</v>
      </c>
      <c r="BA1211" s="43">
        <v>952484</v>
      </c>
    </row>
    <row r="1212" spans="42:53">
      <c r="AP1212" s="42" t="s">
        <v>58</v>
      </c>
      <c r="AQ1212" s="43">
        <v>23</v>
      </c>
      <c r="AR1212" s="42" t="s">
        <v>7</v>
      </c>
      <c r="AS1212" s="43">
        <v>3</v>
      </c>
      <c r="AT1212" s="43">
        <v>12990467</v>
      </c>
      <c r="AU1212" s="43">
        <v>0</v>
      </c>
      <c r="AV1212" s="43">
        <v>12990467</v>
      </c>
      <c r="AW1212" s="43">
        <v>66</v>
      </c>
      <c r="AX1212" s="43">
        <v>1809257</v>
      </c>
      <c r="AY1212" s="43">
        <v>1</v>
      </c>
      <c r="AZ1212" s="43">
        <v>77</v>
      </c>
      <c r="BA1212" s="43">
        <v>1393128</v>
      </c>
    </row>
    <row r="1213" spans="42:53">
      <c r="AP1213" s="42" t="s">
        <v>58</v>
      </c>
      <c r="AQ1213" s="43">
        <v>23</v>
      </c>
      <c r="AR1213" s="42" t="s">
        <v>7</v>
      </c>
      <c r="AS1213" s="43">
        <v>3</v>
      </c>
      <c r="AT1213" s="43">
        <v>12990467</v>
      </c>
      <c r="AU1213" s="43">
        <v>0</v>
      </c>
      <c r="AV1213" s="43">
        <v>12990467</v>
      </c>
      <c r="AW1213" s="43">
        <v>67</v>
      </c>
      <c r="AX1213" s="43">
        <v>1738061</v>
      </c>
      <c r="AY1213" s="43">
        <v>1</v>
      </c>
      <c r="AZ1213" s="43">
        <v>77</v>
      </c>
      <c r="BA1213" s="43">
        <v>1338307</v>
      </c>
    </row>
    <row r="1214" spans="42:53">
      <c r="AP1214" s="42" t="s">
        <v>58</v>
      </c>
      <c r="AQ1214" s="43">
        <v>23</v>
      </c>
      <c r="AR1214" s="42" t="s">
        <v>7</v>
      </c>
      <c r="AS1214" s="43">
        <v>3</v>
      </c>
      <c r="AT1214" s="43">
        <v>12990467</v>
      </c>
      <c r="AU1214" s="43">
        <v>0</v>
      </c>
      <c r="AV1214" s="43">
        <v>12990467</v>
      </c>
      <c r="AW1214" s="43">
        <v>68</v>
      </c>
      <c r="AX1214" s="43">
        <v>1666335</v>
      </c>
      <c r="AY1214" s="43">
        <v>1</v>
      </c>
      <c r="AZ1214" s="43">
        <v>78</v>
      </c>
      <c r="BA1214" s="43">
        <v>1299741</v>
      </c>
    </row>
    <row r="1215" spans="42:53">
      <c r="AP1215" s="42" t="s">
        <v>58</v>
      </c>
      <c r="AQ1215" s="43">
        <v>23</v>
      </c>
      <c r="AR1215" s="42" t="s">
        <v>7</v>
      </c>
      <c r="AS1215" s="43">
        <v>3</v>
      </c>
      <c r="AT1215" s="43">
        <v>12990467</v>
      </c>
      <c r="AU1215" s="43">
        <v>0</v>
      </c>
      <c r="AV1215" s="43">
        <v>12990467</v>
      </c>
      <c r="AW1215" s="43">
        <v>69</v>
      </c>
      <c r="AX1215" s="43">
        <v>1594102</v>
      </c>
      <c r="AY1215" s="43">
        <v>1</v>
      </c>
      <c r="AZ1215" s="43">
        <v>79</v>
      </c>
      <c r="BA1215" s="43">
        <v>1259341</v>
      </c>
    </row>
    <row r="1216" spans="42:53">
      <c r="AP1216" s="42" t="s">
        <v>58</v>
      </c>
      <c r="AQ1216" s="43">
        <v>24</v>
      </c>
      <c r="AR1216" s="42" t="s">
        <v>7</v>
      </c>
      <c r="AS1216" s="43">
        <v>10</v>
      </c>
      <c r="AT1216" s="43">
        <v>10969993</v>
      </c>
      <c r="AU1216" s="43">
        <v>0</v>
      </c>
      <c r="AV1216" s="43">
        <v>10969993</v>
      </c>
      <c r="AW1216" s="43">
        <v>62</v>
      </c>
      <c r="AX1216" s="43">
        <v>262684</v>
      </c>
      <c r="AY1216" s="43">
        <v>0.189</v>
      </c>
      <c r="AZ1216" s="43">
        <v>76</v>
      </c>
      <c r="BA1216" s="43">
        <v>199640</v>
      </c>
    </row>
    <row r="1217" spans="42:53">
      <c r="AP1217" s="42" t="s">
        <v>58</v>
      </c>
      <c r="AQ1217" s="43">
        <v>24</v>
      </c>
      <c r="AR1217" s="42" t="s">
        <v>7</v>
      </c>
      <c r="AS1217" s="43">
        <v>10</v>
      </c>
      <c r="AT1217" s="43">
        <v>10969993</v>
      </c>
      <c r="AU1217" s="43">
        <v>0</v>
      </c>
      <c r="AV1217" s="43">
        <v>10969993</v>
      </c>
      <c r="AW1217" s="43">
        <v>63</v>
      </c>
      <c r="AX1217" s="43">
        <v>1346302</v>
      </c>
      <c r="AY1217" s="43">
        <v>1</v>
      </c>
      <c r="AZ1217" s="43">
        <v>76</v>
      </c>
      <c r="BA1217" s="43">
        <v>1023190</v>
      </c>
    </row>
    <row r="1218" spans="42:53">
      <c r="AP1218" s="42" t="s">
        <v>58</v>
      </c>
      <c r="AQ1218" s="43">
        <v>24</v>
      </c>
      <c r="AR1218" s="42" t="s">
        <v>7</v>
      </c>
      <c r="AS1218" s="43">
        <v>10</v>
      </c>
      <c r="AT1218" s="43">
        <v>10969993</v>
      </c>
      <c r="AU1218" s="43">
        <v>0</v>
      </c>
      <c r="AV1218" s="43">
        <v>10969993</v>
      </c>
      <c r="AW1218" s="43">
        <v>64</v>
      </c>
      <c r="AX1218" s="43">
        <v>1299983</v>
      </c>
      <c r="AY1218" s="43">
        <v>1</v>
      </c>
      <c r="AZ1218" s="43">
        <v>77</v>
      </c>
      <c r="BA1218" s="43">
        <v>1000987</v>
      </c>
    </row>
    <row r="1219" spans="42:53">
      <c r="AP1219" s="42" t="s">
        <v>58</v>
      </c>
      <c r="AQ1219" s="43">
        <v>24</v>
      </c>
      <c r="AR1219" s="42" t="s">
        <v>7</v>
      </c>
      <c r="AS1219" s="43">
        <v>10</v>
      </c>
      <c r="AT1219" s="43">
        <v>10969993</v>
      </c>
      <c r="AU1219" s="43">
        <v>0</v>
      </c>
      <c r="AV1219" s="43">
        <v>10969993</v>
      </c>
      <c r="AW1219" s="43">
        <v>65</v>
      </c>
      <c r="AX1219" s="43">
        <v>1253268</v>
      </c>
      <c r="AY1219" s="43">
        <v>1</v>
      </c>
      <c r="AZ1219" s="43">
        <v>77</v>
      </c>
      <c r="BA1219" s="43">
        <v>965016</v>
      </c>
    </row>
    <row r="1220" spans="42:53">
      <c r="AP1220" s="42" t="s">
        <v>58</v>
      </c>
      <c r="AQ1220" s="43">
        <v>24</v>
      </c>
      <c r="AR1220" s="42" t="s">
        <v>7</v>
      </c>
      <c r="AS1220" s="43">
        <v>10</v>
      </c>
      <c r="AT1220" s="43">
        <v>10969993</v>
      </c>
      <c r="AU1220" s="43">
        <v>0</v>
      </c>
      <c r="AV1220" s="43">
        <v>10969993</v>
      </c>
      <c r="AW1220" s="43">
        <v>66</v>
      </c>
      <c r="AX1220" s="43">
        <v>1809257</v>
      </c>
      <c r="AY1220" s="43">
        <v>1</v>
      </c>
      <c r="AZ1220" s="43">
        <v>78</v>
      </c>
      <c r="BA1220" s="43">
        <v>1411220</v>
      </c>
    </row>
    <row r="1221" spans="42:53">
      <c r="AP1221" s="42" t="s">
        <v>58</v>
      </c>
      <c r="AQ1221" s="43">
        <v>24</v>
      </c>
      <c r="AR1221" s="42" t="s">
        <v>7</v>
      </c>
      <c r="AS1221" s="43">
        <v>10</v>
      </c>
      <c r="AT1221" s="43">
        <v>10969993</v>
      </c>
      <c r="AU1221" s="43">
        <v>0</v>
      </c>
      <c r="AV1221" s="43">
        <v>10969993</v>
      </c>
      <c r="AW1221" s="43">
        <v>67</v>
      </c>
      <c r="AX1221" s="43">
        <v>1738061</v>
      </c>
      <c r="AY1221" s="43">
        <v>1</v>
      </c>
      <c r="AZ1221" s="43">
        <v>79</v>
      </c>
      <c r="BA1221" s="43">
        <v>1373068</v>
      </c>
    </row>
    <row r="1222" spans="42:53">
      <c r="AP1222" s="42" t="s">
        <v>58</v>
      </c>
      <c r="AQ1222" s="43">
        <v>24</v>
      </c>
      <c r="AR1222" s="42" t="s">
        <v>7</v>
      </c>
      <c r="AS1222" s="43">
        <v>10</v>
      </c>
      <c r="AT1222" s="43">
        <v>10969993</v>
      </c>
      <c r="AU1222" s="43">
        <v>0</v>
      </c>
      <c r="AV1222" s="43">
        <v>10969993</v>
      </c>
      <c r="AW1222" s="43">
        <v>68</v>
      </c>
      <c r="AX1222" s="43">
        <v>1666335</v>
      </c>
      <c r="AY1222" s="43">
        <v>1</v>
      </c>
      <c r="AZ1222" s="43">
        <v>80</v>
      </c>
      <c r="BA1222" s="43">
        <v>1333068</v>
      </c>
    </row>
    <row r="1223" spans="42:53">
      <c r="AP1223" s="42" t="s">
        <v>58</v>
      </c>
      <c r="AQ1223" s="43">
        <v>24</v>
      </c>
      <c r="AR1223" s="42" t="s">
        <v>7</v>
      </c>
      <c r="AS1223" s="43">
        <v>10</v>
      </c>
      <c r="AT1223" s="43">
        <v>10969993</v>
      </c>
      <c r="AU1223" s="43">
        <v>0</v>
      </c>
      <c r="AV1223" s="43">
        <v>10969993</v>
      </c>
      <c r="AW1223" s="43">
        <v>69</v>
      </c>
      <c r="AX1223" s="43">
        <v>1594102</v>
      </c>
      <c r="AY1223" s="43">
        <v>1</v>
      </c>
      <c r="AZ1223" s="43">
        <v>81</v>
      </c>
      <c r="BA1223" s="43">
        <v>1291223</v>
      </c>
    </row>
    <row r="1224" spans="42:53">
      <c r="AP1224" s="42" t="s">
        <v>58</v>
      </c>
      <c r="AQ1224" s="43">
        <v>25</v>
      </c>
      <c r="AR1224" s="42" t="s">
        <v>7</v>
      </c>
      <c r="AS1224" s="43">
        <v>17</v>
      </c>
      <c r="AT1224" s="43">
        <v>9071196</v>
      </c>
      <c r="AU1224" s="43">
        <v>0</v>
      </c>
      <c r="AV1224" s="43">
        <v>9071196</v>
      </c>
      <c r="AW1224" s="43">
        <v>64</v>
      </c>
      <c r="AX1224" s="43">
        <v>1010172</v>
      </c>
      <c r="AY1224" s="43">
        <v>0.77700000000000002</v>
      </c>
      <c r="AZ1224" s="43">
        <v>77</v>
      </c>
      <c r="BA1224" s="43">
        <v>777832</v>
      </c>
    </row>
    <row r="1225" spans="42:53">
      <c r="AP1225" s="42" t="s">
        <v>58</v>
      </c>
      <c r="AQ1225" s="43">
        <v>25</v>
      </c>
      <c r="AR1225" s="42" t="s">
        <v>7</v>
      </c>
      <c r="AS1225" s="43">
        <v>17</v>
      </c>
      <c r="AT1225" s="43">
        <v>9071196</v>
      </c>
      <c r="AU1225" s="43">
        <v>0</v>
      </c>
      <c r="AV1225" s="43">
        <v>9071196</v>
      </c>
      <c r="AW1225" s="43">
        <v>65</v>
      </c>
      <c r="AX1225" s="43">
        <v>1253268</v>
      </c>
      <c r="AY1225" s="43">
        <v>1</v>
      </c>
      <c r="AZ1225" s="43">
        <v>78</v>
      </c>
      <c r="BA1225" s="43">
        <v>977549</v>
      </c>
    </row>
    <row r="1226" spans="42:53">
      <c r="AP1226" s="42" t="s">
        <v>58</v>
      </c>
      <c r="AQ1226" s="43">
        <v>25</v>
      </c>
      <c r="AR1226" s="42" t="s">
        <v>7</v>
      </c>
      <c r="AS1226" s="43">
        <v>17</v>
      </c>
      <c r="AT1226" s="43">
        <v>9071196</v>
      </c>
      <c r="AU1226" s="43">
        <v>0</v>
      </c>
      <c r="AV1226" s="43">
        <v>9071196</v>
      </c>
      <c r="AW1226" s="43">
        <v>66</v>
      </c>
      <c r="AX1226" s="43">
        <v>1809257</v>
      </c>
      <c r="AY1226" s="43">
        <v>1</v>
      </c>
      <c r="AZ1226" s="43">
        <v>79</v>
      </c>
      <c r="BA1226" s="43">
        <v>1429313</v>
      </c>
    </row>
    <row r="1227" spans="42:53">
      <c r="AP1227" s="42" t="s">
        <v>58</v>
      </c>
      <c r="AQ1227" s="43">
        <v>25</v>
      </c>
      <c r="AR1227" s="42" t="s">
        <v>7</v>
      </c>
      <c r="AS1227" s="43">
        <v>17</v>
      </c>
      <c r="AT1227" s="43">
        <v>9071196</v>
      </c>
      <c r="AU1227" s="43">
        <v>0</v>
      </c>
      <c r="AV1227" s="43">
        <v>9071196</v>
      </c>
      <c r="AW1227" s="43">
        <v>67</v>
      </c>
      <c r="AX1227" s="43">
        <v>1738061</v>
      </c>
      <c r="AY1227" s="43">
        <v>1</v>
      </c>
      <c r="AZ1227" s="43">
        <v>80</v>
      </c>
      <c r="BA1227" s="43">
        <v>1390449</v>
      </c>
    </row>
    <row r="1228" spans="42:53">
      <c r="AP1228" s="42" t="s">
        <v>58</v>
      </c>
      <c r="AQ1228" s="43">
        <v>25</v>
      </c>
      <c r="AR1228" s="42" t="s">
        <v>7</v>
      </c>
      <c r="AS1228" s="43">
        <v>17</v>
      </c>
      <c r="AT1228" s="43">
        <v>9071196</v>
      </c>
      <c r="AU1228" s="43">
        <v>0</v>
      </c>
      <c r="AV1228" s="43">
        <v>9071196</v>
      </c>
      <c r="AW1228" s="43">
        <v>68</v>
      </c>
      <c r="AX1228" s="43">
        <v>1666335</v>
      </c>
      <c r="AY1228" s="43">
        <v>1</v>
      </c>
      <c r="AZ1228" s="43">
        <v>81</v>
      </c>
      <c r="BA1228" s="43">
        <v>1349731</v>
      </c>
    </row>
    <row r="1229" spans="42:53">
      <c r="AP1229" s="42" t="s">
        <v>58</v>
      </c>
      <c r="AQ1229" s="43">
        <v>25</v>
      </c>
      <c r="AR1229" s="42" t="s">
        <v>7</v>
      </c>
      <c r="AS1229" s="43">
        <v>17</v>
      </c>
      <c r="AT1229" s="43">
        <v>9071196</v>
      </c>
      <c r="AU1229" s="43">
        <v>0</v>
      </c>
      <c r="AV1229" s="43">
        <v>9071196</v>
      </c>
      <c r="AW1229" s="43">
        <v>69</v>
      </c>
      <c r="AX1229" s="43">
        <v>1594102</v>
      </c>
      <c r="AY1229" s="43">
        <v>1</v>
      </c>
      <c r="AZ1229" s="43">
        <v>82</v>
      </c>
      <c r="BA1229" s="43">
        <v>1307164</v>
      </c>
    </row>
    <row r="1230" spans="42:53">
      <c r="AP1230" s="42" t="s">
        <v>58</v>
      </c>
      <c r="AQ1230" s="43">
        <v>26</v>
      </c>
      <c r="AR1230" s="42" t="s">
        <v>7</v>
      </c>
      <c r="AS1230" s="43">
        <v>24</v>
      </c>
      <c r="AT1230" s="43">
        <v>7314783</v>
      </c>
      <c r="AU1230" s="43">
        <v>0</v>
      </c>
      <c r="AV1230" s="43">
        <v>7314783</v>
      </c>
      <c r="AW1230" s="43">
        <v>65</v>
      </c>
      <c r="AX1230" s="43">
        <v>507027</v>
      </c>
      <c r="AY1230" s="43">
        <v>0.40500000000000003</v>
      </c>
      <c r="AZ1230" s="43">
        <v>78</v>
      </c>
      <c r="BA1230" s="43">
        <v>395481</v>
      </c>
    </row>
    <row r="1231" spans="42:53">
      <c r="AP1231" s="42" t="s">
        <v>58</v>
      </c>
      <c r="AQ1231" s="43">
        <v>26</v>
      </c>
      <c r="AR1231" s="42" t="s">
        <v>7</v>
      </c>
      <c r="AS1231" s="43">
        <v>24</v>
      </c>
      <c r="AT1231" s="43">
        <v>7314783</v>
      </c>
      <c r="AU1231" s="43">
        <v>0</v>
      </c>
      <c r="AV1231" s="43">
        <v>7314783</v>
      </c>
      <c r="AW1231" s="43">
        <v>66</v>
      </c>
      <c r="AX1231" s="43">
        <v>1809257</v>
      </c>
      <c r="AY1231" s="43">
        <v>1</v>
      </c>
      <c r="AZ1231" s="43">
        <v>79</v>
      </c>
      <c r="BA1231" s="43">
        <v>1429313</v>
      </c>
    </row>
    <row r="1232" spans="42:53">
      <c r="AP1232" s="42" t="s">
        <v>58</v>
      </c>
      <c r="AQ1232" s="43">
        <v>26</v>
      </c>
      <c r="AR1232" s="42" t="s">
        <v>7</v>
      </c>
      <c r="AS1232" s="43">
        <v>24</v>
      </c>
      <c r="AT1232" s="43">
        <v>7314783</v>
      </c>
      <c r="AU1232" s="43">
        <v>0</v>
      </c>
      <c r="AV1232" s="43">
        <v>7314783</v>
      </c>
      <c r="AW1232" s="43">
        <v>67</v>
      </c>
      <c r="AX1232" s="43">
        <v>1738061</v>
      </c>
      <c r="AY1232" s="43">
        <v>1</v>
      </c>
      <c r="AZ1232" s="43">
        <v>80</v>
      </c>
      <c r="BA1232" s="43">
        <v>1390449</v>
      </c>
    </row>
    <row r="1233" spans="42:53">
      <c r="AP1233" s="42" t="s">
        <v>58</v>
      </c>
      <c r="AQ1233" s="43">
        <v>26</v>
      </c>
      <c r="AR1233" s="42" t="s">
        <v>7</v>
      </c>
      <c r="AS1233" s="43">
        <v>24</v>
      </c>
      <c r="AT1233" s="43">
        <v>7314783</v>
      </c>
      <c r="AU1233" s="43">
        <v>0</v>
      </c>
      <c r="AV1233" s="43">
        <v>7314783</v>
      </c>
      <c r="AW1233" s="43">
        <v>68</v>
      </c>
      <c r="AX1233" s="43">
        <v>1666335</v>
      </c>
      <c r="AY1233" s="43">
        <v>1</v>
      </c>
      <c r="AZ1233" s="43">
        <v>81</v>
      </c>
      <c r="BA1233" s="43">
        <v>1349731</v>
      </c>
    </row>
    <row r="1234" spans="42:53">
      <c r="AP1234" s="42" t="s">
        <v>58</v>
      </c>
      <c r="AQ1234" s="43">
        <v>26</v>
      </c>
      <c r="AR1234" s="42" t="s">
        <v>7</v>
      </c>
      <c r="AS1234" s="43">
        <v>24</v>
      </c>
      <c r="AT1234" s="43">
        <v>7314783</v>
      </c>
      <c r="AU1234" s="43">
        <v>0</v>
      </c>
      <c r="AV1234" s="43">
        <v>7314783</v>
      </c>
      <c r="AW1234" s="43">
        <v>69</v>
      </c>
      <c r="AX1234" s="43">
        <v>1594102</v>
      </c>
      <c r="AY1234" s="43">
        <v>1</v>
      </c>
      <c r="AZ1234" s="43">
        <v>82</v>
      </c>
      <c r="BA1234" s="43">
        <v>1307164</v>
      </c>
    </row>
    <row r="1235" spans="42:53">
      <c r="AP1235" s="42" t="s">
        <v>58</v>
      </c>
      <c r="AQ1235" s="43">
        <v>27</v>
      </c>
      <c r="AR1235" s="42" t="s">
        <v>8</v>
      </c>
      <c r="AS1235" s="43">
        <v>1</v>
      </c>
      <c r="AT1235" s="43">
        <v>5721460</v>
      </c>
      <c r="AU1235" s="43">
        <v>0</v>
      </c>
      <c r="AV1235" s="43">
        <v>5721460</v>
      </c>
      <c r="AW1235" s="43">
        <v>66</v>
      </c>
      <c r="AX1235" s="43">
        <v>722961</v>
      </c>
      <c r="AY1235" s="43">
        <v>0.4</v>
      </c>
      <c r="AZ1235" s="43">
        <v>78</v>
      </c>
      <c r="BA1235" s="43">
        <v>563910</v>
      </c>
    </row>
    <row r="1236" spans="42:53">
      <c r="AP1236" s="42" t="s">
        <v>58</v>
      </c>
      <c r="AQ1236" s="43">
        <v>27</v>
      </c>
      <c r="AR1236" s="42" t="s">
        <v>8</v>
      </c>
      <c r="AS1236" s="43">
        <v>1</v>
      </c>
      <c r="AT1236" s="43">
        <v>5721460</v>
      </c>
      <c r="AU1236" s="43">
        <v>0</v>
      </c>
      <c r="AV1236" s="43">
        <v>5721460</v>
      </c>
      <c r="AW1236" s="43">
        <v>67</v>
      </c>
      <c r="AX1236" s="43">
        <v>1738061</v>
      </c>
      <c r="AY1236" s="43">
        <v>1</v>
      </c>
      <c r="AZ1236" s="43">
        <v>79</v>
      </c>
      <c r="BA1236" s="43">
        <v>1373068</v>
      </c>
    </row>
    <row r="1237" spans="42:53">
      <c r="AP1237" s="42" t="s">
        <v>58</v>
      </c>
      <c r="AQ1237" s="43">
        <v>27</v>
      </c>
      <c r="AR1237" s="42" t="s">
        <v>8</v>
      </c>
      <c r="AS1237" s="43">
        <v>1</v>
      </c>
      <c r="AT1237" s="43">
        <v>5721460</v>
      </c>
      <c r="AU1237" s="43">
        <v>0</v>
      </c>
      <c r="AV1237" s="43">
        <v>5721460</v>
      </c>
      <c r="AW1237" s="43">
        <v>68</v>
      </c>
      <c r="AX1237" s="43">
        <v>1666335</v>
      </c>
      <c r="AY1237" s="43">
        <v>1</v>
      </c>
      <c r="AZ1237" s="43">
        <v>80</v>
      </c>
      <c r="BA1237" s="43">
        <v>1333068</v>
      </c>
    </row>
    <row r="1238" spans="42:53">
      <c r="AP1238" s="42" t="s">
        <v>58</v>
      </c>
      <c r="AQ1238" s="43">
        <v>27</v>
      </c>
      <c r="AR1238" s="42" t="s">
        <v>8</v>
      </c>
      <c r="AS1238" s="43">
        <v>1</v>
      </c>
      <c r="AT1238" s="43">
        <v>5721460</v>
      </c>
      <c r="AU1238" s="43">
        <v>0</v>
      </c>
      <c r="AV1238" s="43">
        <v>5721460</v>
      </c>
      <c r="AW1238" s="43">
        <v>69</v>
      </c>
      <c r="AX1238" s="43">
        <v>1594102</v>
      </c>
      <c r="AY1238" s="43">
        <v>1</v>
      </c>
      <c r="AZ1238" s="43">
        <v>81</v>
      </c>
      <c r="BA1238" s="43">
        <v>1291223</v>
      </c>
    </row>
    <row r="1239" spans="42:53">
      <c r="AP1239" s="42" t="s">
        <v>58</v>
      </c>
      <c r="AQ1239" s="43">
        <v>28</v>
      </c>
      <c r="AR1239" s="42" t="s">
        <v>8</v>
      </c>
      <c r="AS1239" s="43">
        <v>8</v>
      </c>
      <c r="AT1239" s="43">
        <v>4311933</v>
      </c>
      <c r="AU1239" s="43">
        <v>0</v>
      </c>
      <c r="AV1239" s="43">
        <v>4311933</v>
      </c>
      <c r="AW1239" s="43">
        <v>67</v>
      </c>
      <c r="AX1239" s="43">
        <v>1051495</v>
      </c>
      <c r="AY1239" s="43">
        <v>0.60499999999999998</v>
      </c>
      <c r="AZ1239" s="43">
        <v>77</v>
      </c>
      <c r="BA1239" s="43">
        <v>809651</v>
      </c>
    </row>
    <row r="1240" spans="42:53">
      <c r="AP1240" s="42" t="s">
        <v>58</v>
      </c>
      <c r="AQ1240" s="43">
        <v>28</v>
      </c>
      <c r="AR1240" s="42" t="s">
        <v>8</v>
      </c>
      <c r="AS1240" s="43">
        <v>8</v>
      </c>
      <c r="AT1240" s="43">
        <v>4311933</v>
      </c>
      <c r="AU1240" s="43">
        <v>0</v>
      </c>
      <c r="AV1240" s="43">
        <v>4311933</v>
      </c>
      <c r="AW1240" s="43">
        <v>68</v>
      </c>
      <c r="AX1240" s="43">
        <v>1666335</v>
      </c>
      <c r="AY1240" s="43">
        <v>1</v>
      </c>
      <c r="AZ1240" s="43">
        <v>78</v>
      </c>
      <c r="BA1240" s="43">
        <v>1299741</v>
      </c>
    </row>
    <row r="1241" spans="42:53">
      <c r="AP1241" s="42" t="s">
        <v>58</v>
      </c>
      <c r="AQ1241" s="43">
        <v>28</v>
      </c>
      <c r="AR1241" s="42" t="s">
        <v>8</v>
      </c>
      <c r="AS1241" s="43">
        <v>8</v>
      </c>
      <c r="AT1241" s="43">
        <v>4311933</v>
      </c>
      <c r="AU1241" s="43">
        <v>0</v>
      </c>
      <c r="AV1241" s="43">
        <v>4311933</v>
      </c>
      <c r="AW1241" s="43">
        <v>69</v>
      </c>
      <c r="AX1241" s="43">
        <v>1594102</v>
      </c>
      <c r="AY1241" s="43">
        <v>1</v>
      </c>
      <c r="AZ1241" s="43">
        <v>79</v>
      </c>
      <c r="BA1241" s="43">
        <v>1259341</v>
      </c>
    </row>
    <row r="1242" spans="42:53">
      <c r="AP1242" s="42" t="s">
        <v>58</v>
      </c>
      <c r="AQ1242" s="43">
        <v>29</v>
      </c>
      <c r="AR1242" s="42" t="s">
        <v>8</v>
      </c>
      <c r="AS1242" s="43">
        <v>15</v>
      </c>
      <c r="AT1242" s="43">
        <v>3106909</v>
      </c>
      <c r="AU1242" s="43">
        <v>0</v>
      </c>
      <c r="AV1242" s="43">
        <v>3106909</v>
      </c>
      <c r="AW1242" s="43">
        <v>68</v>
      </c>
      <c r="AX1242" s="43">
        <v>1512807</v>
      </c>
      <c r="AY1242" s="43">
        <v>0.90800000000000003</v>
      </c>
      <c r="AZ1242" s="43">
        <v>76</v>
      </c>
      <c r="BA1242" s="43">
        <v>1149733</v>
      </c>
    </row>
    <row r="1243" spans="42:53">
      <c r="AP1243" s="42" t="s">
        <v>58</v>
      </c>
      <c r="AQ1243" s="43">
        <v>29</v>
      </c>
      <c r="AR1243" s="42" t="s">
        <v>8</v>
      </c>
      <c r="AS1243" s="43">
        <v>15</v>
      </c>
      <c r="AT1243" s="43">
        <v>3106909</v>
      </c>
      <c r="AU1243" s="43">
        <v>0</v>
      </c>
      <c r="AV1243" s="43">
        <v>3106909</v>
      </c>
      <c r="AW1243" s="43">
        <v>69</v>
      </c>
      <c r="AX1243" s="43">
        <v>1594102</v>
      </c>
      <c r="AY1243" s="43">
        <v>1</v>
      </c>
      <c r="AZ1243" s="43">
        <v>76</v>
      </c>
      <c r="BA1243" s="43">
        <v>1211518</v>
      </c>
    </row>
    <row r="1244" spans="42:53">
      <c r="AP1244" s="42" t="s">
        <v>58</v>
      </c>
      <c r="AQ1244" s="43">
        <v>30</v>
      </c>
      <c r="AR1244" s="42" t="s">
        <v>8</v>
      </c>
      <c r="AS1244" s="43">
        <v>23</v>
      </c>
      <c r="AT1244" s="43">
        <v>2127095</v>
      </c>
      <c r="AU1244" s="43">
        <v>0</v>
      </c>
      <c r="AV1244" s="43">
        <v>2127095</v>
      </c>
      <c r="AW1244" s="43">
        <v>68</v>
      </c>
      <c r="AX1244" s="43">
        <v>532993</v>
      </c>
      <c r="AY1244" s="43">
        <v>0.32</v>
      </c>
      <c r="AZ1244" s="43">
        <v>73</v>
      </c>
      <c r="BA1244" s="43">
        <v>389085</v>
      </c>
    </row>
    <row r="1245" spans="42:53">
      <c r="AP1245" s="42" t="s">
        <v>58</v>
      </c>
      <c r="AQ1245" s="43">
        <v>30</v>
      </c>
      <c r="AR1245" s="42" t="s">
        <v>8</v>
      </c>
      <c r="AS1245" s="43">
        <v>23</v>
      </c>
      <c r="AT1245" s="43">
        <v>2127095</v>
      </c>
      <c r="AU1245" s="43">
        <v>0</v>
      </c>
      <c r="AV1245" s="43">
        <v>2127095</v>
      </c>
      <c r="AW1245" s="43">
        <v>69</v>
      </c>
      <c r="AX1245" s="43">
        <v>1594102</v>
      </c>
      <c r="AY1245" s="43">
        <v>1</v>
      </c>
      <c r="AZ1245" s="43">
        <v>73</v>
      </c>
      <c r="BA1245" s="43">
        <v>1163694</v>
      </c>
    </row>
    <row r="1246" spans="42:53">
      <c r="AP1246" s="42" t="s">
        <v>58</v>
      </c>
      <c r="AQ1246" s="43">
        <v>31</v>
      </c>
      <c r="AR1246" s="42" t="s">
        <v>8</v>
      </c>
      <c r="AS1246" s="43">
        <v>29</v>
      </c>
      <c r="AT1246" s="43">
        <v>1393196</v>
      </c>
      <c r="AU1246" s="43">
        <v>0</v>
      </c>
      <c r="AV1246" s="43">
        <v>1393196</v>
      </c>
      <c r="AW1246" s="43">
        <v>69</v>
      </c>
      <c r="AX1246" s="43">
        <v>1393196</v>
      </c>
      <c r="AY1246" s="43">
        <v>0.874</v>
      </c>
      <c r="AZ1246" s="43">
        <v>70</v>
      </c>
      <c r="BA1246" s="43">
        <v>975237</v>
      </c>
    </row>
    <row r="1247" spans="42:53">
      <c r="AP1247" s="42" t="s">
        <v>58</v>
      </c>
      <c r="AQ1247" s="43">
        <v>32</v>
      </c>
      <c r="AR1247" s="42" t="s">
        <v>9</v>
      </c>
      <c r="AS1247" s="43">
        <v>5</v>
      </c>
      <c r="AT1247" s="43">
        <v>925919</v>
      </c>
      <c r="AU1247" s="43">
        <v>0</v>
      </c>
      <c r="AV1247" s="43">
        <v>925919</v>
      </c>
      <c r="AW1247" s="43">
        <v>69</v>
      </c>
      <c r="AX1247" s="43">
        <v>925919</v>
      </c>
      <c r="AY1247" s="43">
        <v>0.58099999999999996</v>
      </c>
      <c r="AZ1247" s="43">
        <v>66</v>
      </c>
      <c r="BA1247" s="43">
        <v>611107</v>
      </c>
    </row>
    <row r="1248" spans="42:53">
      <c r="AP1248" s="42" t="s">
        <v>58</v>
      </c>
      <c r="AQ1248" s="43">
        <v>33</v>
      </c>
      <c r="AR1248" s="42" t="s">
        <v>9</v>
      </c>
      <c r="AS1248" s="43">
        <v>12</v>
      </c>
      <c r="AT1248" s="43">
        <v>745970</v>
      </c>
      <c r="AU1248" s="43">
        <v>0</v>
      </c>
      <c r="AV1248" s="43">
        <v>745970</v>
      </c>
      <c r="AW1248" s="43">
        <v>69</v>
      </c>
      <c r="AX1248" s="43">
        <v>745970</v>
      </c>
      <c r="AY1248" s="43">
        <v>0.46800000000000003</v>
      </c>
      <c r="AZ1248" s="43">
        <v>61</v>
      </c>
      <c r="BA1248" s="43">
        <v>455042</v>
      </c>
    </row>
    <row r="1249" spans="42:53">
      <c r="AP1249" s="42" t="s">
        <v>58</v>
      </c>
      <c r="AQ1249" s="43">
        <v>34</v>
      </c>
      <c r="AR1249" s="42" t="s">
        <v>9</v>
      </c>
      <c r="AS1249" s="43">
        <v>19</v>
      </c>
      <c r="AT1249" s="43">
        <v>874057</v>
      </c>
      <c r="AU1249" s="43">
        <v>0</v>
      </c>
      <c r="AV1249" s="43">
        <v>874057</v>
      </c>
      <c r="AW1249" s="43">
        <v>69</v>
      </c>
      <c r="AX1249" s="43">
        <v>874057</v>
      </c>
      <c r="AY1249" s="43">
        <v>0.54800000000000004</v>
      </c>
      <c r="AZ1249" s="43">
        <v>56</v>
      </c>
      <c r="BA1249" s="43">
        <v>489472</v>
      </c>
    </row>
    <row r="1250" spans="42:53">
      <c r="AP1250" s="42" t="s">
        <v>58</v>
      </c>
      <c r="AQ1250" s="43">
        <v>35</v>
      </c>
      <c r="AR1250" s="42" t="s">
        <v>9</v>
      </c>
      <c r="AS1250" s="43">
        <v>26</v>
      </c>
      <c r="AT1250" s="43">
        <v>1330885</v>
      </c>
      <c r="AU1250" s="43">
        <v>0</v>
      </c>
      <c r="AV1250" s="43">
        <v>1330885</v>
      </c>
      <c r="AW1250" s="43">
        <v>69</v>
      </c>
      <c r="AX1250" s="43">
        <v>1330885</v>
      </c>
      <c r="AY1250" s="43">
        <v>0.83499999999999996</v>
      </c>
      <c r="AZ1250" s="43">
        <v>51</v>
      </c>
      <c r="BA1250" s="43">
        <v>678751</v>
      </c>
    </row>
    <row r="1251" spans="42:53">
      <c r="AP1251" s="42" t="s">
        <v>58</v>
      </c>
      <c r="AQ1251" s="43">
        <v>36</v>
      </c>
      <c r="AR1251" s="42" t="s">
        <v>10</v>
      </c>
      <c r="AS1251" s="43">
        <v>2</v>
      </c>
      <c r="AT1251" s="43">
        <v>2137160</v>
      </c>
      <c r="AU1251" s="43">
        <v>285580</v>
      </c>
      <c r="AV1251" s="43">
        <v>1851580</v>
      </c>
      <c r="AW1251" s="43">
        <v>68</v>
      </c>
      <c r="AX1251" s="43">
        <v>543058</v>
      </c>
      <c r="AY1251" s="43">
        <v>0.32600000000000001</v>
      </c>
      <c r="AZ1251" s="43">
        <v>47</v>
      </c>
      <c r="BA1251" s="43">
        <v>255237</v>
      </c>
    </row>
    <row r="1252" spans="42:53">
      <c r="AP1252" s="42" t="s">
        <v>58</v>
      </c>
      <c r="AQ1252" s="43">
        <v>36</v>
      </c>
      <c r="AR1252" s="42" t="s">
        <v>10</v>
      </c>
      <c r="AS1252" s="43">
        <v>2</v>
      </c>
      <c r="AT1252" s="43">
        <v>2137160</v>
      </c>
      <c r="AU1252" s="43">
        <v>285580</v>
      </c>
      <c r="AV1252" s="43">
        <v>1851580</v>
      </c>
      <c r="AW1252" s="43">
        <v>69</v>
      </c>
      <c r="AX1252" s="43">
        <v>1308522</v>
      </c>
      <c r="AY1252" s="43">
        <v>0.82099999999999995</v>
      </c>
      <c r="AZ1252" s="43">
        <v>46</v>
      </c>
      <c r="BA1252" s="43">
        <v>601920</v>
      </c>
    </row>
    <row r="1253" spans="42:53">
      <c r="AP1253" s="42" t="s">
        <v>58</v>
      </c>
      <c r="AQ1253" s="43">
        <v>37</v>
      </c>
      <c r="AR1253" s="42" t="s">
        <v>10</v>
      </c>
      <c r="AS1253" s="43">
        <v>9</v>
      </c>
      <c r="AT1253" s="43">
        <v>3313590</v>
      </c>
      <c r="AU1253" s="43">
        <v>2068301</v>
      </c>
      <c r="AV1253" s="43">
        <v>1245289</v>
      </c>
      <c r="AW1253" s="43">
        <v>67</v>
      </c>
      <c r="AX1253" s="43">
        <v>53152</v>
      </c>
      <c r="AY1253" s="43">
        <v>3.1E-2</v>
      </c>
      <c r="AZ1253" s="43">
        <v>43</v>
      </c>
      <c r="BA1253" s="43">
        <v>22855</v>
      </c>
    </row>
    <row r="1254" spans="42:53">
      <c r="AP1254" s="42" t="s">
        <v>58</v>
      </c>
      <c r="AQ1254" s="43">
        <v>37</v>
      </c>
      <c r="AR1254" s="42" t="s">
        <v>10</v>
      </c>
      <c r="AS1254" s="43">
        <v>9</v>
      </c>
      <c r="AT1254" s="43">
        <v>3313590</v>
      </c>
      <c r="AU1254" s="43">
        <v>2068301</v>
      </c>
      <c r="AV1254" s="43">
        <v>1245289</v>
      </c>
      <c r="AW1254" s="43">
        <v>68</v>
      </c>
      <c r="AX1254" s="43">
        <v>1192137</v>
      </c>
      <c r="AY1254" s="43">
        <v>0.71499999999999997</v>
      </c>
      <c r="AZ1254" s="43">
        <v>42</v>
      </c>
      <c r="BA1254" s="43">
        <v>500698</v>
      </c>
    </row>
    <row r="1255" spans="42:53">
      <c r="AP1255" s="42" t="s">
        <v>58</v>
      </c>
      <c r="AQ1255" s="43">
        <v>38</v>
      </c>
      <c r="AR1255" s="42" t="s">
        <v>10</v>
      </c>
      <c r="AS1255" s="43">
        <v>16</v>
      </c>
      <c r="AT1255" s="43">
        <v>4880880</v>
      </c>
      <c r="AU1255" s="43">
        <v>4246306</v>
      </c>
      <c r="AV1255" s="43">
        <v>634574</v>
      </c>
      <c r="AW1255" s="43">
        <v>67</v>
      </c>
      <c r="AX1255" s="43">
        <v>634574</v>
      </c>
      <c r="AY1255" s="43">
        <v>0.36499999999999999</v>
      </c>
      <c r="AZ1255" s="43">
        <v>38</v>
      </c>
      <c r="BA1255" s="43">
        <v>241138</v>
      </c>
    </row>
    <row r="1256" spans="42:53">
      <c r="AP1256" s="42" t="s">
        <v>58</v>
      </c>
      <c r="AQ1256" s="43">
        <v>39</v>
      </c>
      <c r="AR1256" s="42" t="s">
        <v>10</v>
      </c>
      <c r="AS1256" s="43">
        <v>23</v>
      </c>
      <c r="AT1256" s="43">
        <v>6859738</v>
      </c>
      <c r="AU1256" s="43">
        <v>6729738</v>
      </c>
      <c r="AV1256" s="43">
        <v>130000</v>
      </c>
      <c r="AW1256" s="43">
        <v>65</v>
      </c>
      <c r="AX1256" s="43">
        <v>51982</v>
      </c>
      <c r="AY1256" s="43">
        <v>4.1000000000000002E-2</v>
      </c>
      <c r="AZ1256" s="43">
        <v>35</v>
      </c>
      <c r="BA1256" s="43">
        <v>18194</v>
      </c>
    </row>
    <row r="1257" spans="42:53">
      <c r="AP1257" s="42" t="s">
        <v>58</v>
      </c>
      <c r="AQ1257" s="43">
        <v>39</v>
      </c>
      <c r="AR1257" s="42" t="s">
        <v>10</v>
      </c>
      <c r="AS1257" s="43">
        <v>23</v>
      </c>
      <c r="AT1257" s="43">
        <v>6859738</v>
      </c>
      <c r="AU1257" s="43">
        <v>6729738</v>
      </c>
      <c r="AV1257" s="43">
        <v>130000</v>
      </c>
      <c r="AW1257" s="43">
        <v>66</v>
      </c>
      <c r="AX1257" s="43">
        <v>78018</v>
      </c>
      <c r="AY1257" s="43">
        <v>4.2999999999999997E-2</v>
      </c>
      <c r="AZ1257" s="43">
        <v>34</v>
      </c>
      <c r="BA1257" s="43">
        <v>26526</v>
      </c>
    </row>
    <row r="1258" spans="42:53">
      <c r="AP1258" s="42" t="s">
        <v>59</v>
      </c>
      <c r="AQ1258" s="43">
        <v>10</v>
      </c>
      <c r="AR1258" s="42" t="s">
        <v>4</v>
      </c>
      <c r="AS1258" s="43">
        <v>4</v>
      </c>
      <c r="AT1258" s="43">
        <v>40907825</v>
      </c>
      <c r="AU1258" s="43">
        <v>0</v>
      </c>
      <c r="AV1258" s="43">
        <v>40907825</v>
      </c>
      <c r="AW1258" s="43">
        <v>45</v>
      </c>
      <c r="AX1258" s="43">
        <v>676553</v>
      </c>
      <c r="AY1258" s="43">
        <v>0.32300000000000001</v>
      </c>
      <c r="AZ1258" s="43">
        <v>60</v>
      </c>
      <c r="BA1258" s="43">
        <v>405932</v>
      </c>
    </row>
    <row r="1259" spans="42:53">
      <c r="AP1259" s="42" t="s">
        <v>59</v>
      </c>
      <c r="AQ1259" s="43">
        <v>10</v>
      </c>
      <c r="AR1259" s="42" t="s">
        <v>4</v>
      </c>
      <c r="AS1259" s="43">
        <v>4</v>
      </c>
      <c r="AT1259" s="43">
        <v>40907825</v>
      </c>
      <c r="AU1259" s="43">
        <v>0</v>
      </c>
      <c r="AV1259" s="43">
        <v>40907825</v>
      </c>
      <c r="AW1259" s="43">
        <v>46</v>
      </c>
      <c r="AX1259" s="43">
        <v>2059999</v>
      </c>
      <c r="AY1259" s="43">
        <v>1</v>
      </c>
      <c r="AZ1259" s="43">
        <v>60</v>
      </c>
      <c r="BA1259" s="43">
        <v>1235999</v>
      </c>
    </row>
    <row r="1260" spans="42:53">
      <c r="AP1260" s="42" t="s">
        <v>59</v>
      </c>
      <c r="AQ1260" s="43">
        <v>10</v>
      </c>
      <c r="AR1260" s="42" t="s">
        <v>4</v>
      </c>
      <c r="AS1260" s="43">
        <v>4</v>
      </c>
      <c r="AT1260" s="43">
        <v>40907825</v>
      </c>
      <c r="AU1260" s="43">
        <v>0</v>
      </c>
      <c r="AV1260" s="43">
        <v>40907825</v>
      </c>
      <c r="AW1260" s="43">
        <v>47</v>
      </c>
      <c r="AX1260" s="43">
        <v>2022456</v>
      </c>
      <c r="AY1260" s="43">
        <v>1</v>
      </c>
      <c r="AZ1260" s="43">
        <v>60</v>
      </c>
      <c r="BA1260" s="43">
        <v>1213474</v>
      </c>
    </row>
    <row r="1261" spans="42:53">
      <c r="AP1261" s="42" t="s">
        <v>59</v>
      </c>
      <c r="AQ1261" s="43">
        <v>10</v>
      </c>
      <c r="AR1261" s="42" t="s">
        <v>4</v>
      </c>
      <c r="AS1261" s="43">
        <v>4</v>
      </c>
      <c r="AT1261" s="43">
        <v>40907825</v>
      </c>
      <c r="AU1261" s="43">
        <v>0</v>
      </c>
      <c r="AV1261" s="43">
        <v>40907825</v>
      </c>
      <c r="AW1261" s="43">
        <v>48</v>
      </c>
      <c r="AX1261" s="43">
        <v>1984297</v>
      </c>
      <c r="AY1261" s="43">
        <v>1</v>
      </c>
      <c r="AZ1261" s="43">
        <v>60</v>
      </c>
      <c r="BA1261" s="43">
        <v>1190578</v>
      </c>
    </row>
    <row r="1262" spans="42:53">
      <c r="AP1262" s="42" t="s">
        <v>59</v>
      </c>
      <c r="AQ1262" s="43">
        <v>10</v>
      </c>
      <c r="AR1262" s="42" t="s">
        <v>4</v>
      </c>
      <c r="AS1262" s="43">
        <v>4</v>
      </c>
      <c r="AT1262" s="43">
        <v>40907825</v>
      </c>
      <c r="AU1262" s="43">
        <v>0</v>
      </c>
      <c r="AV1262" s="43">
        <v>40907825</v>
      </c>
      <c r="AW1262" s="43">
        <v>49</v>
      </c>
      <c r="AX1262" s="43">
        <v>1945533</v>
      </c>
      <c r="AY1262" s="43">
        <v>1</v>
      </c>
      <c r="AZ1262" s="43">
        <v>59</v>
      </c>
      <c r="BA1262" s="43">
        <v>1147864</v>
      </c>
    </row>
    <row r="1263" spans="42:53">
      <c r="AP1263" s="42" t="s">
        <v>59</v>
      </c>
      <c r="AQ1263" s="43">
        <v>10</v>
      </c>
      <c r="AR1263" s="42" t="s">
        <v>4</v>
      </c>
      <c r="AS1263" s="43">
        <v>4</v>
      </c>
      <c r="AT1263" s="43">
        <v>40907825</v>
      </c>
      <c r="AU1263" s="43">
        <v>0</v>
      </c>
      <c r="AV1263" s="43">
        <v>40907825</v>
      </c>
      <c r="AW1263" s="43">
        <v>50</v>
      </c>
      <c r="AX1263" s="43">
        <v>1906177</v>
      </c>
      <c r="AY1263" s="43">
        <v>1</v>
      </c>
      <c r="AZ1263" s="43">
        <v>59</v>
      </c>
      <c r="BA1263" s="43">
        <v>1124644</v>
      </c>
    </row>
    <row r="1264" spans="42:53">
      <c r="AP1264" s="42" t="s">
        <v>59</v>
      </c>
      <c r="AQ1264" s="43">
        <v>10</v>
      </c>
      <c r="AR1264" s="42" t="s">
        <v>4</v>
      </c>
      <c r="AS1264" s="43">
        <v>4</v>
      </c>
      <c r="AT1264" s="43">
        <v>40907825</v>
      </c>
      <c r="AU1264" s="43">
        <v>0</v>
      </c>
      <c r="AV1264" s="43">
        <v>40907825</v>
      </c>
      <c r="AW1264" s="43">
        <v>51</v>
      </c>
      <c r="AX1264" s="43">
        <v>1866240</v>
      </c>
      <c r="AY1264" s="43">
        <v>1</v>
      </c>
      <c r="AZ1264" s="43">
        <v>59</v>
      </c>
      <c r="BA1264" s="43">
        <v>1101082</v>
      </c>
    </row>
    <row r="1265" spans="42:53">
      <c r="AP1265" s="42" t="s">
        <v>59</v>
      </c>
      <c r="AQ1265" s="43">
        <v>10</v>
      </c>
      <c r="AR1265" s="42" t="s">
        <v>4</v>
      </c>
      <c r="AS1265" s="43">
        <v>4</v>
      </c>
      <c r="AT1265" s="43">
        <v>40907825</v>
      </c>
      <c r="AU1265" s="43">
        <v>0</v>
      </c>
      <c r="AV1265" s="43">
        <v>40907825</v>
      </c>
      <c r="AW1265" s="43">
        <v>52</v>
      </c>
      <c r="AX1265" s="43">
        <v>1825735</v>
      </c>
      <c r="AY1265" s="43">
        <v>1</v>
      </c>
      <c r="AZ1265" s="43">
        <v>58</v>
      </c>
      <c r="BA1265" s="43">
        <v>1058926</v>
      </c>
    </row>
    <row r="1266" spans="42:53">
      <c r="AP1266" s="42" t="s">
        <v>59</v>
      </c>
      <c r="AQ1266" s="43">
        <v>10</v>
      </c>
      <c r="AR1266" s="42" t="s">
        <v>4</v>
      </c>
      <c r="AS1266" s="43">
        <v>4</v>
      </c>
      <c r="AT1266" s="43">
        <v>40907825</v>
      </c>
      <c r="AU1266" s="43">
        <v>0</v>
      </c>
      <c r="AV1266" s="43">
        <v>40907825</v>
      </c>
      <c r="AW1266" s="43">
        <v>53</v>
      </c>
      <c r="AX1266" s="43">
        <v>1784673</v>
      </c>
      <c r="AY1266" s="43">
        <v>1</v>
      </c>
      <c r="AZ1266" s="43">
        <v>58</v>
      </c>
      <c r="BA1266" s="43">
        <v>1035110</v>
      </c>
    </row>
    <row r="1267" spans="42:53">
      <c r="AP1267" s="42" t="s">
        <v>59</v>
      </c>
      <c r="AQ1267" s="43">
        <v>10</v>
      </c>
      <c r="AR1267" s="42" t="s">
        <v>4</v>
      </c>
      <c r="AS1267" s="43">
        <v>4</v>
      </c>
      <c r="AT1267" s="43">
        <v>40907825</v>
      </c>
      <c r="AU1267" s="43">
        <v>0</v>
      </c>
      <c r="AV1267" s="43">
        <v>40907825</v>
      </c>
      <c r="AW1267" s="43">
        <v>54</v>
      </c>
      <c r="AX1267" s="43">
        <v>1743068</v>
      </c>
      <c r="AY1267" s="43">
        <v>1</v>
      </c>
      <c r="AZ1267" s="43">
        <v>58</v>
      </c>
      <c r="BA1267" s="43">
        <v>1010979</v>
      </c>
    </row>
    <row r="1268" spans="42:53">
      <c r="AP1268" s="42" t="s">
        <v>59</v>
      </c>
      <c r="AQ1268" s="43">
        <v>10</v>
      </c>
      <c r="AR1268" s="42" t="s">
        <v>4</v>
      </c>
      <c r="AS1268" s="43">
        <v>4</v>
      </c>
      <c r="AT1268" s="43">
        <v>40907825</v>
      </c>
      <c r="AU1268" s="43">
        <v>0</v>
      </c>
      <c r="AV1268" s="43">
        <v>40907825</v>
      </c>
      <c r="AW1268" s="43">
        <v>55</v>
      </c>
      <c r="AX1268" s="43">
        <v>1700932</v>
      </c>
      <c r="AY1268" s="43">
        <v>1</v>
      </c>
      <c r="AZ1268" s="43">
        <v>57</v>
      </c>
      <c r="BA1268" s="43">
        <v>969531</v>
      </c>
    </row>
    <row r="1269" spans="42:53">
      <c r="AP1269" s="42" t="s">
        <v>59</v>
      </c>
      <c r="AQ1269" s="43">
        <v>10</v>
      </c>
      <c r="AR1269" s="42" t="s">
        <v>4</v>
      </c>
      <c r="AS1269" s="43">
        <v>4</v>
      </c>
      <c r="AT1269" s="43">
        <v>40907825</v>
      </c>
      <c r="AU1269" s="43">
        <v>0</v>
      </c>
      <c r="AV1269" s="43">
        <v>40907825</v>
      </c>
      <c r="AW1269" s="43">
        <v>56</v>
      </c>
      <c r="AX1269" s="43">
        <v>1658278</v>
      </c>
      <c r="AY1269" s="43">
        <v>1</v>
      </c>
      <c r="AZ1269" s="43">
        <v>57</v>
      </c>
      <c r="BA1269" s="43">
        <v>945218</v>
      </c>
    </row>
    <row r="1270" spans="42:53">
      <c r="AP1270" s="42" t="s">
        <v>59</v>
      </c>
      <c r="AQ1270" s="43">
        <v>10</v>
      </c>
      <c r="AR1270" s="42" t="s">
        <v>4</v>
      </c>
      <c r="AS1270" s="43">
        <v>4</v>
      </c>
      <c r="AT1270" s="43">
        <v>40907825</v>
      </c>
      <c r="AU1270" s="43">
        <v>0</v>
      </c>
      <c r="AV1270" s="43">
        <v>40907825</v>
      </c>
      <c r="AW1270" s="43">
        <v>57</v>
      </c>
      <c r="AX1270" s="43">
        <v>1615119</v>
      </c>
      <c r="AY1270" s="43">
        <v>1</v>
      </c>
      <c r="AZ1270" s="43">
        <v>57</v>
      </c>
      <c r="BA1270" s="43">
        <v>920618</v>
      </c>
    </row>
    <row r="1271" spans="42:53">
      <c r="AP1271" s="42" t="s">
        <v>59</v>
      </c>
      <c r="AQ1271" s="43">
        <v>10</v>
      </c>
      <c r="AR1271" s="42" t="s">
        <v>4</v>
      </c>
      <c r="AS1271" s="43">
        <v>4</v>
      </c>
      <c r="AT1271" s="43">
        <v>40907825</v>
      </c>
      <c r="AU1271" s="43">
        <v>0</v>
      </c>
      <c r="AV1271" s="43">
        <v>40907825</v>
      </c>
      <c r="AW1271" s="43">
        <v>58</v>
      </c>
      <c r="AX1271" s="43">
        <v>1571468</v>
      </c>
      <c r="AY1271" s="43">
        <v>1</v>
      </c>
      <c r="AZ1271" s="43">
        <v>56</v>
      </c>
      <c r="BA1271" s="43">
        <v>880022</v>
      </c>
    </row>
    <row r="1272" spans="42:53">
      <c r="AP1272" s="42" t="s">
        <v>59</v>
      </c>
      <c r="AQ1272" s="43">
        <v>10</v>
      </c>
      <c r="AR1272" s="42" t="s">
        <v>4</v>
      </c>
      <c r="AS1272" s="43">
        <v>4</v>
      </c>
      <c r="AT1272" s="43">
        <v>40907825</v>
      </c>
      <c r="AU1272" s="43">
        <v>0</v>
      </c>
      <c r="AV1272" s="43">
        <v>40907825</v>
      </c>
      <c r="AW1272" s="43">
        <v>59</v>
      </c>
      <c r="AX1272" s="43">
        <v>1527338</v>
      </c>
      <c r="AY1272" s="43">
        <v>1</v>
      </c>
      <c r="AZ1272" s="43">
        <v>56</v>
      </c>
      <c r="BA1272" s="43">
        <v>855309</v>
      </c>
    </row>
    <row r="1273" spans="42:53">
      <c r="AP1273" s="42" t="s">
        <v>59</v>
      </c>
      <c r="AQ1273" s="43">
        <v>10</v>
      </c>
      <c r="AR1273" s="42" t="s">
        <v>4</v>
      </c>
      <c r="AS1273" s="43">
        <v>4</v>
      </c>
      <c r="AT1273" s="43">
        <v>40907825</v>
      </c>
      <c r="AU1273" s="43">
        <v>0</v>
      </c>
      <c r="AV1273" s="43">
        <v>40907825</v>
      </c>
      <c r="AW1273" s="43">
        <v>60</v>
      </c>
      <c r="AX1273" s="43">
        <v>1482743</v>
      </c>
      <c r="AY1273" s="43">
        <v>1</v>
      </c>
      <c r="AZ1273" s="43">
        <v>55</v>
      </c>
      <c r="BA1273" s="43">
        <v>815509</v>
      </c>
    </row>
    <row r="1274" spans="42:53">
      <c r="AP1274" s="42" t="s">
        <v>59</v>
      </c>
      <c r="AQ1274" s="43">
        <v>10</v>
      </c>
      <c r="AR1274" s="42" t="s">
        <v>4</v>
      </c>
      <c r="AS1274" s="43">
        <v>4</v>
      </c>
      <c r="AT1274" s="43">
        <v>40907825</v>
      </c>
      <c r="AU1274" s="43">
        <v>0</v>
      </c>
      <c r="AV1274" s="43">
        <v>40907825</v>
      </c>
      <c r="AW1274" s="43">
        <v>61</v>
      </c>
      <c r="AX1274" s="43">
        <v>1437696</v>
      </c>
      <c r="AY1274" s="43">
        <v>1</v>
      </c>
      <c r="AZ1274" s="43">
        <v>55</v>
      </c>
      <c r="BA1274" s="43">
        <v>790733</v>
      </c>
    </row>
    <row r="1275" spans="42:53">
      <c r="AP1275" s="42" t="s">
        <v>59</v>
      </c>
      <c r="AQ1275" s="43">
        <v>10</v>
      </c>
      <c r="AR1275" s="42" t="s">
        <v>4</v>
      </c>
      <c r="AS1275" s="43">
        <v>4</v>
      </c>
      <c r="AT1275" s="43">
        <v>40907825</v>
      </c>
      <c r="AU1275" s="43">
        <v>0</v>
      </c>
      <c r="AV1275" s="43">
        <v>40907825</v>
      </c>
      <c r="AW1275" s="43">
        <v>62</v>
      </c>
      <c r="AX1275" s="43">
        <v>1392211</v>
      </c>
      <c r="AY1275" s="43">
        <v>1</v>
      </c>
      <c r="AZ1275" s="43">
        <v>55</v>
      </c>
      <c r="BA1275" s="43">
        <v>765716</v>
      </c>
    </row>
    <row r="1276" spans="42:53">
      <c r="AP1276" s="42" t="s">
        <v>59</v>
      </c>
      <c r="AQ1276" s="43">
        <v>10</v>
      </c>
      <c r="AR1276" s="42" t="s">
        <v>4</v>
      </c>
      <c r="AS1276" s="43">
        <v>4</v>
      </c>
      <c r="AT1276" s="43">
        <v>40907825</v>
      </c>
      <c r="AU1276" s="43">
        <v>0</v>
      </c>
      <c r="AV1276" s="43">
        <v>40907825</v>
      </c>
      <c r="AW1276" s="43">
        <v>63</v>
      </c>
      <c r="AX1276" s="43">
        <v>1346302</v>
      </c>
      <c r="AY1276" s="43">
        <v>1</v>
      </c>
      <c r="AZ1276" s="43">
        <v>54</v>
      </c>
      <c r="BA1276" s="43">
        <v>727003</v>
      </c>
    </row>
    <row r="1277" spans="42:53">
      <c r="AP1277" s="42" t="s">
        <v>59</v>
      </c>
      <c r="AQ1277" s="43">
        <v>10</v>
      </c>
      <c r="AR1277" s="42" t="s">
        <v>4</v>
      </c>
      <c r="AS1277" s="43">
        <v>4</v>
      </c>
      <c r="AT1277" s="43">
        <v>40907825</v>
      </c>
      <c r="AU1277" s="43">
        <v>0</v>
      </c>
      <c r="AV1277" s="43">
        <v>40907825</v>
      </c>
      <c r="AW1277" s="43">
        <v>64</v>
      </c>
      <c r="AX1277" s="43">
        <v>1299983</v>
      </c>
      <c r="AY1277" s="43">
        <v>1</v>
      </c>
      <c r="AZ1277" s="43">
        <v>54</v>
      </c>
      <c r="BA1277" s="43">
        <v>701991</v>
      </c>
    </row>
    <row r="1278" spans="42:53">
      <c r="AP1278" s="42" t="s">
        <v>59</v>
      </c>
      <c r="AQ1278" s="43">
        <v>10</v>
      </c>
      <c r="AR1278" s="42" t="s">
        <v>4</v>
      </c>
      <c r="AS1278" s="43">
        <v>4</v>
      </c>
      <c r="AT1278" s="43">
        <v>40907825</v>
      </c>
      <c r="AU1278" s="43">
        <v>0</v>
      </c>
      <c r="AV1278" s="43">
        <v>40907825</v>
      </c>
      <c r="AW1278" s="43">
        <v>65</v>
      </c>
      <c r="AX1278" s="43">
        <v>1253268</v>
      </c>
      <c r="AY1278" s="43">
        <v>1</v>
      </c>
      <c r="AZ1278" s="43">
        <v>53</v>
      </c>
      <c r="BA1278" s="43">
        <v>664232</v>
      </c>
    </row>
    <row r="1279" spans="42:53">
      <c r="AP1279" s="42" t="s">
        <v>59</v>
      </c>
      <c r="AQ1279" s="43">
        <v>10</v>
      </c>
      <c r="AR1279" s="42" t="s">
        <v>4</v>
      </c>
      <c r="AS1279" s="43">
        <v>4</v>
      </c>
      <c r="AT1279" s="43">
        <v>40907825</v>
      </c>
      <c r="AU1279" s="43">
        <v>0</v>
      </c>
      <c r="AV1279" s="43">
        <v>40907825</v>
      </c>
      <c r="AW1279" s="43">
        <v>66</v>
      </c>
      <c r="AX1279" s="43">
        <v>1809257</v>
      </c>
      <c r="AY1279" s="43">
        <v>1</v>
      </c>
      <c r="AZ1279" s="43">
        <v>52</v>
      </c>
      <c r="BA1279" s="43">
        <v>940814</v>
      </c>
    </row>
    <row r="1280" spans="42:53">
      <c r="AP1280" s="42" t="s">
        <v>59</v>
      </c>
      <c r="AQ1280" s="43">
        <v>10</v>
      </c>
      <c r="AR1280" s="42" t="s">
        <v>4</v>
      </c>
      <c r="AS1280" s="43">
        <v>4</v>
      </c>
      <c r="AT1280" s="43">
        <v>40907825</v>
      </c>
      <c r="AU1280" s="43">
        <v>0</v>
      </c>
      <c r="AV1280" s="43">
        <v>40907825</v>
      </c>
      <c r="AW1280" s="43">
        <v>67</v>
      </c>
      <c r="AX1280" s="43">
        <v>1738061</v>
      </c>
      <c r="AY1280" s="43">
        <v>1</v>
      </c>
      <c r="AZ1280" s="43">
        <v>52</v>
      </c>
      <c r="BA1280" s="43">
        <v>903792</v>
      </c>
    </row>
    <row r="1281" spans="42:53">
      <c r="AP1281" s="42" t="s">
        <v>59</v>
      </c>
      <c r="AQ1281" s="43">
        <v>10</v>
      </c>
      <c r="AR1281" s="42" t="s">
        <v>4</v>
      </c>
      <c r="AS1281" s="43">
        <v>4</v>
      </c>
      <c r="AT1281" s="43">
        <v>40907825</v>
      </c>
      <c r="AU1281" s="43">
        <v>0</v>
      </c>
      <c r="AV1281" s="43">
        <v>40907825</v>
      </c>
      <c r="AW1281" s="43">
        <v>68</v>
      </c>
      <c r="AX1281" s="43">
        <v>1666335</v>
      </c>
      <c r="AY1281" s="43">
        <v>1</v>
      </c>
      <c r="AZ1281" s="43">
        <v>51</v>
      </c>
      <c r="BA1281" s="43">
        <v>849831</v>
      </c>
    </row>
    <row r="1282" spans="42:53">
      <c r="AP1282" s="42" t="s">
        <v>59</v>
      </c>
      <c r="AQ1282" s="43">
        <v>10</v>
      </c>
      <c r="AR1282" s="42" t="s">
        <v>4</v>
      </c>
      <c r="AS1282" s="43">
        <v>4</v>
      </c>
      <c r="AT1282" s="43">
        <v>40907825</v>
      </c>
      <c r="AU1282" s="43">
        <v>0</v>
      </c>
      <c r="AV1282" s="43">
        <v>40907825</v>
      </c>
      <c r="AW1282" s="43">
        <v>69</v>
      </c>
      <c r="AX1282" s="43">
        <v>1594102</v>
      </c>
      <c r="AY1282" s="43">
        <v>1</v>
      </c>
      <c r="AZ1282" s="43">
        <v>51</v>
      </c>
      <c r="BA1282" s="43">
        <v>812992</v>
      </c>
    </row>
    <row r="1283" spans="42:53">
      <c r="AP1283" s="42" t="s">
        <v>59</v>
      </c>
      <c r="AQ1283" s="43">
        <v>11</v>
      </c>
      <c r="AR1283" s="42" t="s">
        <v>4</v>
      </c>
      <c r="AS1283" s="43">
        <v>11</v>
      </c>
      <c r="AT1283" s="43">
        <v>39189832</v>
      </c>
      <c r="AU1283" s="43">
        <v>0</v>
      </c>
      <c r="AV1283" s="43">
        <v>39189832</v>
      </c>
      <c r="AW1283" s="43">
        <v>46</v>
      </c>
      <c r="AX1283" s="43">
        <v>1018559</v>
      </c>
      <c r="AY1283" s="43">
        <v>0.49399999999999999</v>
      </c>
      <c r="AZ1283" s="43">
        <v>62</v>
      </c>
      <c r="BA1283" s="43">
        <v>631507</v>
      </c>
    </row>
    <row r="1284" spans="42:53">
      <c r="AP1284" s="42" t="s">
        <v>59</v>
      </c>
      <c r="AQ1284" s="43">
        <v>11</v>
      </c>
      <c r="AR1284" s="42" t="s">
        <v>4</v>
      </c>
      <c r="AS1284" s="43">
        <v>11</v>
      </c>
      <c r="AT1284" s="43">
        <v>39189832</v>
      </c>
      <c r="AU1284" s="43">
        <v>0</v>
      </c>
      <c r="AV1284" s="43">
        <v>39189832</v>
      </c>
      <c r="AW1284" s="43">
        <v>47</v>
      </c>
      <c r="AX1284" s="43">
        <v>2022456</v>
      </c>
      <c r="AY1284" s="43">
        <v>1</v>
      </c>
      <c r="AZ1284" s="43">
        <v>62</v>
      </c>
      <c r="BA1284" s="43">
        <v>1253923</v>
      </c>
    </row>
    <row r="1285" spans="42:53">
      <c r="AP1285" s="42" t="s">
        <v>59</v>
      </c>
      <c r="AQ1285" s="43">
        <v>11</v>
      </c>
      <c r="AR1285" s="42" t="s">
        <v>4</v>
      </c>
      <c r="AS1285" s="43">
        <v>11</v>
      </c>
      <c r="AT1285" s="43">
        <v>39189832</v>
      </c>
      <c r="AU1285" s="43">
        <v>0</v>
      </c>
      <c r="AV1285" s="43">
        <v>39189832</v>
      </c>
      <c r="AW1285" s="43">
        <v>48</v>
      </c>
      <c r="AX1285" s="43">
        <v>1984297</v>
      </c>
      <c r="AY1285" s="43">
        <v>1</v>
      </c>
      <c r="AZ1285" s="43">
        <v>62</v>
      </c>
      <c r="BA1285" s="43">
        <v>1230264</v>
      </c>
    </row>
    <row r="1286" spans="42:53">
      <c r="AP1286" s="42" t="s">
        <v>59</v>
      </c>
      <c r="AQ1286" s="43">
        <v>11</v>
      </c>
      <c r="AR1286" s="42" t="s">
        <v>4</v>
      </c>
      <c r="AS1286" s="43">
        <v>11</v>
      </c>
      <c r="AT1286" s="43">
        <v>39189832</v>
      </c>
      <c r="AU1286" s="43">
        <v>0</v>
      </c>
      <c r="AV1286" s="43">
        <v>39189832</v>
      </c>
      <c r="AW1286" s="43">
        <v>49</v>
      </c>
      <c r="AX1286" s="43">
        <v>1945533</v>
      </c>
      <c r="AY1286" s="43">
        <v>1</v>
      </c>
      <c r="AZ1286" s="43">
        <v>62</v>
      </c>
      <c r="BA1286" s="43">
        <v>1206230</v>
      </c>
    </row>
    <row r="1287" spans="42:53">
      <c r="AP1287" s="42" t="s">
        <v>59</v>
      </c>
      <c r="AQ1287" s="43">
        <v>11</v>
      </c>
      <c r="AR1287" s="42" t="s">
        <v>4</v>
      </c>
      <c r="AS1287" s="43">
        <v>11</v>
      </c>
      <c r="AT1287" s="43">
        <v>39189832</v>
      </c>
      <c r="AU1287" s="43">
        <v>0</v>
      </c>
      <c r="AV1287" s="43">
        <v>39189832</v>
      </c>
      <c r="AW1287" s="43">
        <v>50</v>
      </c>
      <c r="AX1287" s="43">
        <v>1906177</v>
      </c>
      <c r="AY1287" s="43">
        <v>1</v>
      </c>
      <c r="AZ1287" s="43">
        <v>61</v>
      </c>
      <c r="BA1287" s="43">
        <v>1162768</v>
      </c>
    </row>
    <row r="1288" spans="42:53">
      <c r="AP1288" s="42" t="s">
        <v>59</v>
      </c>
      <c r="AQ1288" s="43">
        <v>11</v>
      </c>
      <c r="AR1288" s="42" t="s">
        <v>4</v>
      </c>
      <c r="AS1288" s="43">
        <v>11</v>
      </c>
      <c r="AT1288" s="43">
        <v>39189832</v>
      </c>
      <c r="AU1288" s="43">
        <v>0</v>
      </c>
      <c r="AV1288" s="43">
        <v>39189832</v>
      </c>
      <c r="AW1288" s="43">
        <v>51</v>
      </c>
      <c r="AX1288" s="43">
        <v>1866240</v>
      </c>
      <c r="AY1288" s="43">
        <v>1</v>
      </c>
      <c r="AZ1288" s="43">
        <v>61</v>
      </c>
      <c r="BA1288" s="43">
        <v>1138406</v>
      </c>
    </row>
    <row r="1289" spans="42:53">
      <c r="AP1289" s="42" t="s">
        <v>59</v>
      </c>
      <c r="AQ1289" s="43">
        <v>11</v>
      </c>
      <c r="AR1289" s="42" t="s">
        <v>4</v>
      </c>
      <c r="AS1289" s="43">
        <v>11</v>
      </c>
      <c r="AT1289" s="43">
        <v>39189832</v>
      </c>
      <c r="AU1289" s="43">
        <v>0</v>
      </c>
      <c r="AV1289" s="43">
        <v>39189832</v>
      </c>
      <c r="AW1289" s="43">
        <v>52</v>
      </c>
      <c r="AX1289" s="43">
        <v>1825735</v>
      </c>
      <c r="AY1289" s="43">
        <v>1</v>
      </c>
      <c r="AZ1289" s="43">
        <v>61</v>
      </c>
      <c r="BA1289" s="43">
        <v>1113698</v>
      </c>
    </row>
    <row r="1290" spans="42:53">
      <c r="AP1290" s="42" t="s">
        <v>59</v>
      </c>
      <c r="AQ1290" s="43">
        <v>11</v>
      </c>
      <c r="AR1290" s="42" t="s">
        <v>4</v>
      </c>
      <c r="AS1290" s="43">
        <v>11</v>
      </c>
      <c r="AT1290" s="43">
        <v>39189832</v>
      </c>
      <c r="AU1290" s="43">
        <v>0</v>
      </c>
      <c r="AV1290" s="43">
        <v>39189832</v>
      </c>
      <c r="AW1290" s="43">
        <v>53</v>
      </c>
      <c r="AX1290" s="43">
        <v>1784673</v>
      </c>
      <c r="AY1290" s="43">
        <v>1</v>
      </c>
      <c r="AZ1290" s="43">
        <v>61</v>
      </c>
      <c r="BA1290" s="43">
        <v>1088651</v>
      </c>
    </row>
    <row r="1291" spans="42:53">
      <c r="AP1291" s="42" t="s">
        <v>59</v>
      </c>
      <c r="AQ1291" s="43">
        <v>11</v>
      </c>
      <c r="AR1291" s="42" t="s">
        <v>4</v>
      </c>
      <c r="AS1291" s="43">
        <v>11</v>
      </c>
      <c r="AT1291" s="43">
        <v>39189832</v>
      </c>
      <c r="AU1291" s="43">
        <v>0</v>
      </c>
      <c r="AV1291" s="43">
        <v>39189832</v>
      </c>
      <c r="AW1291" s="43">
        <v>54</v>
      </c>
      <c r="AX1291" s="43">
        <v>1743068</v>
      </c>
      <c r="AY1291" s="43">
        <v>1</v>
      </c>
      <c r="AZ1291" s="43">
        <v>61</v>
      </c>
      <c r="BA1291" s="43">
        <v>1063271</v>
      </c>
    </row>
    <row r="1292" spans="42:53">
      <c r="AP1292" s="42" t="s">
        <v>59</v>
      </c>
      <c r="AQ1292" s="43">
        <v>11</v>
      </c>
      <c r="AR1292" s="42" t="s">
        <v>4</v>
      </c>
      <c r="AS1292" s="43">
        <v>11</v>
      </c>
      <c r="AT1292" s="43">
        <v>39189832</v>
      </c>
      <c r="AU1292" s="43">
        <v>0</v>
      </c>
      <c r="AV1292" s="43">
        <v>39189832</v>
      </c>
      <c r="AW1292" s="43">
        <v>55</v>
      </c>
      <c r="AX1292" s="43">
        <v>1700932</v>
      </c>
      <c r="AY1292" s="43">
        <v>1</v>
      </c>
      <c r="AZ1292" s="43">
        <v>60</v>
      </c>
      <c r="BA1292" s="43">
        <v>1020559</v>
      </c>
    </row>
    <row r="1293" spans="42:53">
      <c r="AP1293" s="42" t="s">
        <v>59</v>
      </c>
      <c r="AQ1293" s="43">
        <v>11</v>
      </c>
      <c r="AR1293" s="42" t="s">
        <v>4</v>
      </c>
      <c r="AS1293" s="43">
        <v>11</v>
      </c>
      <c r="AT1293" s="43">
        <v>39189832</v>
      </c>
      <c r="AU1293" s="43">
        <v>0</v>
      </c>
      <c r="AV1293" s="43">
        <v>39189832</v>
      </c>
      <c r="AW1293" s="43">
        <v>56</v>
      </c>
      <c r="AX1293" s="43">
        <v>1658278</v>
      </c>
      <c r="AY1293" s="43">
        <v>1</v>
      </c>
      <c r="AZ1293" s="43">
        <v>60</v>
      </c>
      <c r="BA1293" s="43">
        <v>994967</v>
      </c>
    </row>
    <row r="1294" spans="42:53">
      <c r="AP1294" s="42" t="s">
        <v>59</v>
      </c>
      <c r="AQ1294" s="43">
        <v>11</v>
      </c>
      <c r="AR1294" s="42" t="s">
        <v>4</v>
      </c>
      <c r="AS1294" s="43">
        <v>11</v>
      </c>
      <c r="AT1294" s="43">
        <v>39189832</v>
      </c>
      <c r="AU1294" s="43">
        <v>0</v>
      </c>
      <c r="AV1294" s="43">
        <v>39189832</v>
      </c>
      <c r="AW1294" s="43">
        <v>57</v>
      </c>
      <c r="AX1294" s="43">
        <v>1615119</v>
      </c>
      <c r="AY1294" s="43">
        <v>1</v>
      </c>
      <c r="AZ1294" s="43">
        <v>60</v>
      </c>
      <c r="BA1294" s="43">
        <v>969071</v>
      </c>
    </row>
    <row r="1295" spans="42:53">
      <c r="AP1295" s="42" t="s">
        <v>59</v>
      </c>
      <c r="AQ1295" s="43">
        <v>11</v>
      </c>
      <c r="AR1295" s="42" t="s">
        <v>4</v>
      </c>
      <c r="AS1295" s="43">
        <v>11</v>
      </c>
      <c r="AT1295" s="43">
        <v>39189832</v>
      </c>
      <c r="AU1295" s="43">
        <v>0</v>
      </c>
      <c r="AV1295" s="43">
        <v>39189832</v>
      </c>
      <c r="AW1295" s="43">
        <v>58</v>
      </c>
      <c r="AX1295" s="43">
        <v>1571468</v>
      </c>
      <c r="AY1295" s="43">
        <v>1</v>
      </c>
      <c r="AZ1295" s="43">
        <v>60</v>
      </c>
      <c r="BA1295" s="43">
        <v>942881</v>
      </c>
    </row>
    <row r="1296" spans="42:53">
      <c r="AP1296" s="42" t="s">
        <v>59</v>
      </c>
      <c r="AQ1296" s="43">
        <v>11</v>
      </c>
      <c r="AR1296" s="42" t="s">
        <v>4</v>
      </c>
      <c r="AS1296" s="43">
        <v>11</v>
      </c>
      <c r="AT1296" s="43">
        <v>39189832</v>
      </c>
      <c r="AU1296" s="43">
        <v>0</v>
      </c>
      <c r="AV1296" s="43">
        <v>39189832</v>
      </c>
      <c r="AW1296" s="43">
        <v>59</v>
      </c>
      <c r="AX1296" s="43">
        <v>1527338</v>
      </c>
      <c r="AY1296" s="43">
        <v>1</v>
      </c>
      <c r="AZ1296" s="43">
        <v>59</v>
      </c>
      <c r="BA1296" s="43">
        <v>901129</v>
      </c>
    </row>
    <row r="1297" spans="42:53">
      <c r="AP1297" s="42" t="s">
        <v>59</v>
      </c>
      <c r="AQ1297" s="43">
        <v>11</v>
      </c>
      <c r="AR1297" s="42" t="s">
        <v>4</v>
      </c>
      <c r="AS1297" s="43">
        <v>11</v>
      </c>
      <c r="AT1297" s="43">
        <v>39189832</v>
      </c>
      <c r="AU1297" s="43">
        <v>0</v>
      </c>
      <c r="AV1297" s="43">
        <v>39189832</v>
      </c>
      <c r="AW1297" s="43">
        <v>60</v>
      </c>
      <c r="AX1297" s="43">
        <v>1482743</v>
      </c>
      <c r="AY1297" s="43">
        <v>1</v>
      </c>
      <c r="AZ1297" s="43">
        <v>59</v>
      </c>
      <c r="BA1297" s="43">
        <v>874818</v>
      </c>
    </row>
    <row r="1298" spans="42:53">
      <c r="AP1298" s="42" t="s">
        <v>59</v>
      </c>
      <c r="AQ1298" s="43">
        <v>11</v>
      </c>
      <c r="AR1298" s="42" t="s">
        <v>4</v>
      </c>
      <c r="AS1298" s="43">
        <v>11</v>
      </c>
      <c r="AT1298" s="43">
        <v>39189832</v>
      </c>
      <c r="AU1298" s="43">
        <v>0</v>
      </c>
      <c r="AV1298" s="43">
        <v>39189832</v>
      </c>
      <c r="AW1298" s="43">
        <v>61</v>
      </c>
      <c r="AX1298" s="43">
        <v>1437696</v>
      </c>
      <c r="AY1298" s="43">
        <v>1</v>
      </c>
      <c r="AZ1298" s="43">
        <v>59</v>
      </c>
      <c r="BA1298" s="43">
        <v>848241</v>
      </c>
    </row>
    <row r="1299" spans="42:53">
      <c r="AP1299" s="42" t="s">
        <v>59</v>
      </c>
      <c r="AQ1299" s="43">
        <v>11</v>
      </c>
      <c r="AR1299" s="42" t="s">
        <v>4</v>
      </c>
      <c r="AS1299" s="43">
        <v>11</v>
      </c>
      <c r="AT1299" s="43">
        <v>39189832</v>
      </c>
      <c r="AU1299" s="43">
        <v>0</v>
      </c>
      <c r="AV1299" s="43">
        <v>39189832</v>
      </c>
      <c r="AW1299" s="43">
        <v>62</v>
      </c>
      <c r="AX1299" s="43">
        <v>1392211</v>
      </c>
      <c r="AY1299" s="43">
        <v>1</v>
      </c>
      <c r="AZ1299" s="43">
        <v>58</v>
      </c>
      <c r="BA1299" s="43">
        <v>807482</v>
      </c>
    </row>
    <row r="1300" spans="42:53">
      <c r="AP1300" s="42" t="s">
        <v>59</v>
      </c>
      <c r="AQ1300" s="43">
        <v>11</v>
      </c>
      <c r="AR1300" s="42" t="s">
        <v>4</v>
      </c>
      <c r="AS1300" s="43">
        <v>11</v>
      </c>
      <c r="AT1300" s="43">
        <v>39189832</v>
      </c>
      <c r="AU1300" s="43">
        <v>0</v>
      </c>
      <c r="AV1300" s="43">
        <v>39189832</v>
      </c>
      <c r="AW1300" s="43">
        <v>63</v>
      </c>
      <c r="AX1300" s="43">
        <v>1346302</v>
      </c>
      <c r="AY1300" s="43">
        <v>1</v>
      </c>
      <c r="AZ1300" s="43">
        <v>58</v>
      </c>
      <c r="BA1300" s="43">
        <v>780855</v>
      </c>
    </row>
    <row r="1301" spans="42:53">
      <c r="AP1301" s="42" t="s">
        <v>59</v>
      </c>
      <c r="AQ1301" s="43">
        <v>11</v>
      </c>
      <c r="AR1301" s="42" t="s">
        <v>4</v>
      </c>
      <c r="AS1301" s="43">
        <v>11</v>
      </c>
      <c r="AT1301" s="43">
        <v>39189832</v>
      </c>
      <c r="AU1301" s="43">
        <v>0</v>
      </c>
      <c r="AV1301" s="43">
        <v>39189832</v>
      </c>
      <c r="AW1301" s="43">
        <v>64</v>
      </c>
      <c r="AX1301" s="43">
        <v>1299983</v>
      </c>
      <c r="AY1301" s="43">
        <v>1</v>
      </c>
      <c r="AZ1301" s="43">
        <v>58</v>
      </c>
      <c r="BA1301" s="43">
        <v>753990</v>
      </c>
    </row>
    <row r="1302" spans="42:53">
      <c r="AP1302" s="42" t="s">
        <v>59</v>
      </c>
      <c r="AQ1302" s="43">
        <v>11</v>
      </c>
      <c r="AR1302" s="42" t="s">
        <v>4</v>
      </c>
      <c r="AS1302" s="43">
        <v>11</v>
      </c>
      <c r="AT1302" s="43">
        <v>39189832</v>
      </c>
      <c r="AU1302" s="43">
        <v>0</v>
      </c>
      <c r="AV1302" s="43">
        <v>39189832</v>
      </c>
      <c r="AW1302" s="43">
        <v>65</v>
      </c>
      <c r="AX1302" s="43">
        <v>1253268</v>
      </c>
      <c r="AY1302" s="43">
        <v>1</v>
      </c>
      <c r="AZ1302" s="43">
        <v>57</v>
      </c>
      <c r="BA1302" s="43">
        <v>714363</v>
      </c>
    </row>
    <row r="1303" spans="42:53">
      <c r="AP1303" s="42" t="s">
        <v>59</v>
      </c>
      <c r="AQ1303" s="43">
        <v>11</v>
      </c>
      <c r="AR1303" s="42" t="s">
        <v>4</v>
      </c>
      <c r="AS1303" s="43">
        <v>11</v>
      </c>
      <c r="AT1303" s="43">
        <v>39189832</v>
      </c>
      <c r="AU1303" s="43">
        <v>0</v>
      </c>
      <c r="AV1303" s="43">
        <v>39189832</v>
      </c>
      <c r="AW1303" s="43">
        <v>66</v>
      </c>
      <c r="AX1303" s="43">
        <v>1809257</v>
      </c>
      <c r="AY1303" s="43">
        <v>1</v>
      </c>
      <c r="AZ1303" s="43">
        <v>57</v>
      </c>
      <c r="BA1303" s="43">
        <v>1031276</v>
      </c>
    </row>
    <row r="1304" spans="42:53">
      <c r="AP1304" s="42" t="s">
        <v>59</v>
      </c>
      <c r="AQ1304" s="43">
        <v>11</v>
      </c>
      <c r="AR1304" s="42" t="s">
        <v>4</v>
      </c>
      <c r="AS1304" s="43">
        <v>11</v>
      </c>
      <c r="AT1304" s="43">
        <v>39189832</v>
      </c>
      <c r="AU1304" s="43">
        <v>0</v>
      </c>
      <c r="AV1304" s="43">
        <v>39189832</v>
      </c>
      <c r="AW1304" s="43">
        <v>67</v>
      </c>
      <c r="AX1304" s="43">
        <v>1738061</v>
      </c>
      <c r="AY1304" s="43">
        <v>1</v>
      </c>
      <c r="AZ1304" s="43">
        <v>57</v>
      </c>
      <c r="BA1304" s="43">
        <v>990695</v>
      </c>
    </row>
    <row r="1305" spans="42:53">
      <c r="AP1305" s="42" t="s">
        <v>59</v>
      </c>
      <c r="AQ1305" s="43">
        <v>11</v>
      </c>
      <c r="AR1305" s="42" t="s">
        <v>4</v>
      </c>
      <c r="AS1305" s="43">
        <v>11</v>
      </c>
      <c r="AT1305" s="43">
        <v>39189832</v>
      </c>
      <c r="AU1305" s="43">
        <v>0</v>
      </c>
      <c r="AV1305" s="43">
        <v>39189832</v>
      </c>
      <c r="AW1305" s="43">
        <v>68</v>
      </c>
      <c r="AX1305" s="43">
        <v>1666335</v>
      </c>
      <c r="AY1305" s="43">
        <v>1</v>
      </c>
      <c r="AZ1305" s="43">
        <v>56</v>
      </c>
      <c r="BA1305" s="43">
        <v>933148</v>
      </c>
    </row>
    <row r="1306" spans="42:53">
      <c r="AP1306" s="42" t="s">
        <v>59</v>
      </c>
      <c r="AQ1306" s="43">
        <v>11</v>
      </c>
      <c r="AR1306" s="42" t="s">
        <v>4</v>
      </c>
      <c r="AS1306" s="43">
        <v>11</v>
      </c>
      <c r="AT1306" s="43">
        <v>39189832</v>
      </c>
      <c r="AU1306" s="43">
        <v>0</v>
      </c>
      <c r="AV1306" s="43">
        <v>39189832</v>
      </c>
      <c r="AW1306" s="43">
        <v>69</v>
      </c>
      <c r="AX1306" s="43">
        <v>1594102</v>
      </c>
      <c r="AY1306" s="43">
        <v>1</v>
      </c>
      <c r="AZ1306" s="43">
        <v>56</v>
      </c>
      <c r="BA1306" s="43">
        <v>892697</v>
      </c>
    </row>
    <row r="1307" spans="42:53">
      <c r="AP1307" s="42" t="s">
        <v>59</v>
      </c>
      <c r="AQ1307" s="43">
        <v>12</v>
      </c>
      <c r="AR1307" s="42" t="s">
        <v>4</v>
      </c>
      <c r="AS1307" s="43">
        <v>18</v>
      </c>
      <c r="AT1307" s="43">
        <v>37324334</v>
      </c>
      <c r="AU1307" s="43">
        <v>0</v>
      </c>
      <c r="AV1307" s="43">
        <v>37324334</v>
      </c>
      <c r="AW1307" s="43">
        <v>47</v>
      </c>
      <c r="AX1307" s="43">
        <v>1175517</v>
      </c>
      <c r="AY1307" s="43">
        <v>0.58099999999999996</v>
      </c>
      <c r="AZ1307" s="43">
        <v>64</v>
      </c>
      <c r="BA1307" s="43">
        <v>752331</v>
      </c>
    </row>
    <row r="1308" spans="42:53">
      <c r="AP1308" s="42" t="s">
        <v>59</v>
      </c>
      <c r="AQ1308" s="43">
        <v>12</v>
      </c>
      <c r="AR1308" s="42" t="s">
        <v>4</v>
      </c>
      <c r="AS1308" s="43">
        <v>18</v>
      </c>
      <c r="AT1308" s="43">
        <v>37324334</v>
      </c>
      <c r="AU1308" s="43">
        <v>0</v>
      </c>
      <c r="AV1308" s="43">
        <v>37324334</v>
      </c>
      <c r="AW1308" s="43">
        <v>48</v>
      </c>
      <c r="AX1308" s="43">
        <v>1984297</v>
      </c>
      <c r="AY1308" s="43">
        <v>1</v>
      </c>
      <c r="AZ1308" s="43">
        <v>64</v>
      </c>
      <c r="BA1308" s="43">
        <v>1269950</v>
      </c>
    </row>
    <row r="1309" spans="42:53">
      <c r="AP1309" s="42" t="s">
        <v>59</v>
      </c>
      <c r="AQ1309" s="43">
        <v>12</v>
      </c>
      <c r="AR1309" s="42" t="s">
        <v>4</v>
      </c>
      <c r="AS1309" s="43">
        <v>18</v>
      </c>
      <c r="AT1309" s="43">
        <v>37324334</v>
      </c>
      <c r="AU1309" s="43">
        <v>0</v>
      </c>
      <c r="AV1309" s="43">
        <v>37324334</v>
      </c>
      <c r="AW1309" s="43">
        <v>49</v>
      </c>
      <c r="AX1309" s="43">
        <v>1945533</v>
      </c>
      <c r="AY1309" s="43">
        <v>1</v>
      </c>
      <c r="AZ1309" s="43">
        <v>64</v>
      </c>
      <c r="BA1309" s="43">
        <v>1245141</v>
      </c>
    </row>
    <row r="1310" spans="42:53">
      <c r="AP1310" s="42" t="s">
        <v>59</v>
      </c>
      <c r="AQ1310" s="43">
        <v>12</v>
      </c>
      <c r="AR1310" s="42" t="s">
        <v>4</v>
      </c>
      <c r="AS1310" s="43">
        <v>18</v>
      </c>
      <c r="AT1310" s="43">
        <v>37324334</v>
      </c>
      <c r="AU1310" s="43">
        <v>0</v>
      </c>
      <c r="AV1310" s="43">
        <v>37324334</v>
      </c>
      <c r="AW1310" s="43">
        <v>50</v>
      </c>
      <c r="AX1310" s="43">
        <v>1906177</v>
      </c>
      <c r="AY1310" s="43">
        <v>1</v>
      </c>
      <c r="AZ1310" s="43">
        <v>64</v>
      </c>
      <c r="BA1310" s="43">
        <v>1219953</v>
      </c>
    </row>
    <row r="1311" spans="42:53">
      <c r="AP1311" s="42" t="s">
        <v>59</v>
      </c>
      <c r="AQ1311" s="43">
        <v>12</v>
      </c>
      <c r="AR1311" s="42" t="s">
        <v>4</v>
      </c>
      <c r="AS1311" s="43">
        <v>18</v>
      </c>
      <c r="AT1311" s="43">
        <v>37324334</v>
      </c>
      <c r="AU1311" s="43">
        <v>0</v>
      </c>
      <c r="AV1311" s="43">
        <v>37324334</v>
      </c>
      <c r="AW1311" s="43">
        <v>51</v>
      </c>
      <c r="AX1311" s="43">
        <v>1866240</v>
      </c>
      <c r="AY1311" s="43">
        <v>1</v>
      </c>
      <c r="AZ1311" s="43">
        <v>64</v>
      </c>
      <c r="BA1311" s="43">
        <v>1194394</v>
      </c>
    </row>
    <row r="1312" spans="42:53">
      <c r="AP1312" s="42" t="s">
        <v>59</v>
      </c>
      <c r="AQ1312" s="43">
        <v>12</v>
      </c>
      <c r="AR1312" s="42" t="s">
        <v>4</v>
      </c>
      <c r="AS1312" s="43">
        <v>18</v>
      </c>
      <c r="AT1312" s="43">
        <v>37324334</v>
      </c>
      <c r="AU1312" s="43">
        <v>0</v>
      </c>
      <c r="AV1312" s="43">
        <v>37324334</v>
      </c>
      <c r="AW1312" s="43">
        <v>52</v>
      </c>
      <c r="AX1312" s="43">
        <v>1825735</v>
      </c>
      <c r="AY1312" s="43">
        <v>1</v>
      </c>
      <c r="AZ1312" s="43">
        <v>64</v>
      </c>
      <c r="BA1312" s="43">
        <v>1168470</v>
      </c>
    </row>
    <row r="1313" spans="42:53">
      <c r="AP1313" s="42" t="s">
        <v>59</v>
      </c>
      <c r="AQ1313" s="43">
        <v>12</v>
      </c>
      <c r="AR1313" s="42" t="s">
        <v>4</v>
      </c>
      <c r="AS1313" s="43">
        <v>18</v>
      </c>
      <c r="AT1313" s="43">
        <v>37324334</v>
      </c>
      <c r="AU1313" s="43">
        <v>0</v>
      </c>
      <c r="AV1313" s="43">
        <v>37324334</v>
      </c>
      <c r="AW1313" s="43">
        <v>53</v>
      </c>
      <c r="AX1313" s="43">
        <v>1784673</v>
      </c>
      <c r="AY1313" s="43">
        <v>1</v>
      </c>
      <c r="AZ1313" s="43">
        <v>63</v>
      </c>
      <c r="BA1313" s="43">
        <v>1124344</v>
      </c>
    </row>
    <row r="1314" spans="42:53">
      <c r="AP1314" s="42" t="s">
        <v>59</v>
      </c>
      <c r="AQ1314" s="43">
        <v>12</v>
      </c>
      <c r="AR1314" s="42" t="s">
        <v>4</v>
      </c>
      <c r="AS1314" s="43">
        <v>18</v>
      </c>
      <c r="AT1314" s="43">
        <v>37324334</v>
      </c>
      <c r="AU1314" s="43">
        <v>0</v>
      </c>
      <c r="AV1314" s="43">
        <v>37324334</v>
      </c>
      <c r="AW1314" s="43">
        <v>54</v>
      </c>
      <c r="AX1314" s="43">
        <v>1743068</v>
      </c>
      <c r="AY1314" s="43">
        <v>1</v>
      </c>
      <c r="AZ1314" s="43">
        <v>63</v>
      </c>
      <c r="BA1314" s="43">
        <v>1098133</v>
      </c>
    </row>
    <row r="1315" spans="42:53">
      <c r="AP1315" s="42" t="s">
        <v>59</v>
      </c>
      <c r="AQ1315" s="43">
        <v>12</v>
      </c>
      <c r="AR1315" s="42" t="s">
        <v>4</v>
      </c>
      <c r="AS1315" s="43">
        <v>18</v>
      </c>
      <c r="AT1315" s="43">
        <v>37324334</v>
      </c>
      <c r="AU1315" s="43">
        <v>0</v>
      </c>
      <c r="AV1315" s="43">
        <v>37324334</v>
      </c>
      <c r="AW1315" s="43">
        <v>55</v>
      </c>
      <c r="AX1315" s="43">
        <v>1700932</v>
      </c>
      <c r="AY1315" s="43">
        <v>1</v>
      </c>
      <c r="AZ1315" s="43">
        <v>63</v>
      </c>
      <c r="BA1315" s="43">
        <v>1071587</v>
      </c>
    </row>
    <row r="1316" spans="42:53">
      <c r="AP1316" s="42" t="s">
        <v>59</v>
      </c>
      <c r="AQ1316" s="43">
        <v>12</v>
      </c>
      <c r="AR1316" s="42" t="s">
        <v>4</v>
      </c>
      <c r="AS1316" s="43">
        <v>18</v>
      </c>
      <c r="AT1316" s="43">
        <v>37324334</v>
      </c>
      <c r="AU1316" s="43">
        <v>0</v>
      </c>
      <c r="AV1316" s="43">
        <v>37324334</v>
      </c>
      <c r="AW1316" s="43">
        <v>56</v>
      </c>
      <c r="AX1316" s="43">
        <v>1658278</v>
      </c>
      <c r="AY1316" s="43">
        <v>1</v>
      </c>
      <c r="AZ1316" s="43">
        <v>63</v>
      </c>
      <c r="BA1316" s="43">
        <v>1044715</v>
      </c>
    </row>
    <row r="1317" spans="42:53">
      <c r="AP1317" s="42" t="s">
        <v>59</v>
      </c>
      <c r="AQ1317" s="43">
        <v>12</v>
      </c>
      <c r="AR1317" s="42" t="s">
        <v>4</v>
      </c>
      <c r="AS1317" s="43">
        <v>18</v>
      </c>
      <c r="AT1317" s="43">
        <v>37324334</v>
      </c>
      <c r="AU1317" s="43">
        <v>0</v>
      </c>
      <c r="AV1317" s="43">
        <v>37324334</v>
      </c>
      <c r="AW1317" s="43">
        <v>57</v>
      </c>
      <c r="AX1317" s="43">
        <v>1615119</v>
      </c>
      <c r="AY1317" s="43">
        <v>1</v>
      </c>
      <c r="AZ1317" s="43">
        <v>63</v>
      </c>
      <c r="BA1317" s="43">
        <v>1017525</v>
      </c>
    </row>
    <row r="1318" spans="42:53">
      <c r="AP1318" s="42" t="s">
        <v>59</v>
      </c>
      <c r="AQ1318" s="43">
        <v>12</v>
      </c>
      <c r="AR1318" s="42" t="s">
        <v>4</v>
      </c>
      <c r="AS1318" s="43">
        <v>18</v>
      </c>
      <c r="AT1318" s="43">
        <v>37324334</v>
      </c>
      <c r="AU1318" s="43">
        <v>0</v>
      </c>
      <c r="AV1318" s="43">
        <v>37324334</v>
      </c>
      <c r="AW1318" s="43">
        <v>58</v>
      </c>
      <c r="AX1318" s="43">
        <v>1571468</v>
      </c>
      <c r="AY1318" s="43">
        <v>1</v>
      </c>
      <c r="AZ1318" s="43">
        <v>63</v>
      </c>
      <c r="BA1318" s="43">
        <v>990025</v>
      </c>
    </row>
    <row r="1319" spans="42:53">
      <c r="AP1319" s="42" t="s">
        <v>59</v>
      </c>
      <c r="AQ1319" s="43">
        <v>12</v>
      </c>
      <c r="AR1319" s="42" t="s">
        <v>4</v>
      </c>
      <c r="AS1319" s="43">
        <v>18</v>
      </c>
      <c r="AT1319" s="43">
        <v>37324334</v>
      </c>
      <c r="AU1319" s="43">
        <v>0</v>
      </c>
      <c r="AV1319" s="43">
        <v>37324334</v>
      </c>
      <c r="AW1319" s="43">
        <v>59</v>
      </c>
      <c r="AX1319" s="43">
        <v>1527338</v>
      </c>
      <c r="AY1319" s="43">
        <v>1</v>
      </c>
      <c r="AZ1319" s="43">
        <v>62</v>
      </c>
      <c r="BA1319" s="43">
        <v>946950</v>
      </c>
    </row>
    <row r="1320" spans="42:53">
      <c r="AP1320" s="42" t="s">
        <v>59</v>
      </c>
      <c r="AQ1320" s="43">
        <v>12</v>
      </c>
      <c r="AR1320" s="42" t="s">
        <v>4</v>
      </c>
      <c r="AS1320" s="43">
        <v>18</v>
      </c>
      <c r="AT1320" s="43">
        <v>37324334</v>
      </c>
      <c r="AU1320" s="43">
        <v>0</v>
      </c>
      <c r="AV1320" s="43">
        <v>37324334</v>
      </c>
      <c r="AW1320" s="43">
        <v>60</v>
      </c>
      <c r="AX1320" s="43">
        <v>1482743</v>
      </c>
      <c r="AY1320" s="43">
        <v>1</v>
      </c>
      <c r="AZ1320" s="43">
        <v>62</v>
      </c>
      <c r="BA1320" s="43">
        <v>919301</v>
      </c>
    </row>
    <row r="1321" spans="42:53">
      <c r="AP1321" s="42" t="s">
        <v>59</v>
      </c>
      <c r="AQ1321" s="43">
        <v>12</v>
      </c>
      <c r="AR1321" s="42" t="s">
        <v>4</v>
      </c>
      <c r="AS1321" s="43">
        <v>18</v>
      </c>
      <c r="AT1321" s="43">
        <v>37324334</v>
      </c>
      <c r="AU1321" s="43">
        <v>0</v>
      </c>
      <c r="AV1321" s="43">
        <v>37324334</v>
      </c>
      <c r="AW1321" s="43">
        <v>61</v>
      </c>
      <c r="AX1321" s="43">
        <v>1437696</v>
      </c>
      <c r="AY1321" s="43">
        <v>1</v>
      </c>
      <c r="AZ1321" s="43">
        <v>62</v>
      </c>
      <c r="BA1321" s="43">
        <v>891372</v>
      </c>
    </row>
    <row r="1322" spans="42:53">
      <c r="AP1322" s="42" t="s">
        <v>59</v>
      </c>
      <c r="AQ1322" s="43">
        <v>12</v>
      </c>
      <c r="AR1322" s="42" t="s">
        <v>4</v>
      </c>
      <c r="AS1322" s="43">
        <v>18</v>
      </c>
      <c r="AT1322" s="43">
        <v>37324334</v>
      </c>
      <c r="AU1322" s="43">
        <v>0</v>
      </c>
      <c r="AV1322" s="43">
        <v>37324334</v>
      </c>
      <c r="AW1322" s="43">
        <v>62</v>
      </c>
      <c r="AX1322" s="43">
        <v>1392211</v>
      </c>
      <c r="AY1322" s="43">
        <v>1</v>
      </c>
      <c r="AZ1322" s="43">
        <v>62</v>
      </c>
      <c r="BA1322" s="43">
        <v>863171</v>
      </c>
    </row>
    <row r="1323" spans="42:53">
      <c r="AP1323" s="42" t="s">
        <v>59</v>
      </c>
      <c r="AQ1323" s="43">
        <v>12</v>
      </c>
      <c r="AR1323" s="42" t="s">
        <v>4</v>
      </c>
      <c r="AS1323" s="43">
        <v>18</v>
      </c>
      <c r="AT1323" s="43">
        <v>37324334</v>
      </c>
      <c r="AU1323" s="43">
        <v>0</v>
      </c>
      <c r="AV1323" s="43">
        <v>37324334</v>
      </c>
      <c r="AW1323" s="43">
        <v>63</v>
      </c>
      <c r="AX1323" s="43">
        <v>1346302</v>
      </c>
      <c r="AY1323" s="43">
        <v>1</v>
      </c>
      <c r="AZ1323" s="43">
        <v>62</v>
      </c>
      <c r="BA1323" s="43">
        <v>834707</v>
      </c>
    </row>
    <row r="1324" spans="42:53">
      <c r="AP1324" s="42" t="s">
        <v>59</v>
      </c>
      <c r="AQ1324" s="43">
        <v>12</v>
      </c>
      <c r="AR1324" s="42" t="s">
        <v>4</v>
      </c>
      <c r="AS1324" s="43">
        <v>18</v>
      </c>
      <c r="AT1324" s="43">
        <v>37324334</v>
      </c>
      <c r="AU1324" s="43">
        <v>0</v>
      </c>
      <c r="AV1324" s="43">
        <v>37324334</v>
      </c>
      <c r="AW1324" s="43">
        <v>64</v>
      </c>
      <c r="AX1324" s="43">
        <v>1299983</v>
      </c>
      <c r="AY1324" s="43">
        <v>1</v>
      </c>
      <c r="AZ1324" s="43">
        <v>62</v>
      </c>
      <c r="BA1324" s="43">
        <v>805989</v>
      </c>
    </row>
    <row r="1325" spans="42:53">
      <c r="AP1325" s="42" t="s">
        <v>59</v>
      </c>
      <c r="AQ1325" s="43">
        <v>12</v>
      </c>
      <c r="AR1325" s="42" t="s">
        <v>4</v>
      </c>
      <c r="AS1325" s="43">
        <v>18</v>
      </c>
      <c r="AT1325" s="43">
        <v>37324334</v>
      </c>
      <c r="AU1325" s="43">
        <v>0</v>
      </c>
      <c r="AV1325" s="43">
        <v>37324334</v>
      </c>
      <c r="AW1325" s="43">
        <v>65</v>
      </c>
      <c r="AX1325" s="43">
        <v>1253268</v>
      </c>
      <c r="AY1325" s="43">
        <v>1</v>
      </c>
      <c r="AZ1325" s="43">
        <v>61</v>
      </c>
      <c r="BA1325" s="43">
        <v>764493</v>
      </c>
    </row>
    <row r="1326" spans="42:53">
      <c r="AP1326" s="42" t="s">
        <v>59</v>
      </c>
      <c r="AQ1326" s="43">
        <v>12</v>
      </c>
      <c r="AR1326" s="42" t="s">
        <v>4</v>
      </c>
      <c r="AS1326" s="43">
        <v>18</v>
      </c>
      <c r="AT1326" s="43">
        <v>37324334</v>
      </c>
      <c r="AU1326" s="43">
        <v>0</v>
      </c>
      <c r="AV1326" s="43">
        <v>37324334</v>
      </c>
      <c r="AW1326" s="43">
        <v>66</v>
      </c>
      <c r="AX1326" s="43">
        <v>1809257</v>
      </c>
      <c r="AY1326" s="43">
        <v>1</v>
      </c>
      <c r="AZ1326" s="43">
        <v>61</v>
      </c>
      <c r="BA1326" s="43">
        <v>1103647</v>
      </c>
    </row>
    <row r="1327" spans="42:53">
      <c r="AP1327" s="42" t="s">
        <v>59</v>
      </c>
      <c r="AQ1327" s="43">
        <v>12</v>
      </c>
      <c r="AR1327" s="42" t="s">
        <v>4</v>
      </c>
      <c r="AS1327" s="43">
        <v>18</v>
      </c>
      <c r="AT1327" s="43">
        <v>37324334</v>
      </c>
      <c r="AU1327" s="43">
        <v>0</v>
      </c>
      <c r="AV1327" s="43">
        <v>37324334</v>
      </c>
      <c r="AW1327" s="43">
        <v>67</v>
      </c>
      <c r="AX1327" s="43">
        <v>1738061</v>
      </c>
      <c r="AY1327" s="43">
        <v>1</v>
      </c>
      <c r="AZ1327" s="43">
        <v>61</v>
      </c>
      <c r="BA1327" s="43">
        <v>1060217</v>
      </c>
    </row>
    <row r="1328" spans="42:53">
      <c r="AP1328" s="42" t="s">
        <v>59</v>
      </c>
      <c r="AQ1328" s="43">
        <v>12</v>
      </c>
      <c r="AR1328" s="42" t="s">
        <v>4</v>
      </c>
      <c r="AS1328" s="43">
        <v>18</v>
      </c>
      <c r="AT1328" s="43">
        <v>37324334</v>
      </c>
      <c r="AU1328" s="43">
        <v>0</v>
      </c>
      <c r="AV1328" s="43">
        <v>37324334</v>
      </c>
      <c r="AW1328" s="43">
        <v>68</v>
      </c>
      <c r="AX1328" s="43">
        <v>1666335</v>
      </c>
      <c r="AY1328" s="43">
        <v>1</v>
      </c>
      <c r="AZ1328" s="43">
        <v>61</v>
      </c>
      <c r="BA1328" s="43">
        <v>1016464</v>
      </c>
    </row>
    <row r="1329" spans="42:53">
      <c r="AP1329" s="42" t="s">
        <v>59</v>
      </c>
      <c r="AQ1329" s="43">
        <v>12</v>
      </c>
      <c r="AR1329" s="42" t="s">
        <v>4</v>
      </c>
      <c r="AS1329" s="43">
        <v>18</v>
      </c>
      <c r="AT1329" s="43">
        <v>37324334</v>
      </c>
      <c r="AU1329" s="43">
        <v>0</v>
      </c>
      <c r="AV1329" s="43">
        <v>37324334</v>
      </c>
      <c r="AW1329" s="43">
        <v>69</v>
      </c>
      <c r="AX1329" s="43">
        <v>1594102</v>
      </c>
      <c r="AY1329" s="43">
        <v>1</v>
      </c>
      <c r="AZ1329" s="43">
        <v>61</v>
      </c>
      <c r="BA1329" s="43">
        <v>972402</v>
      </c>
    </row>
    <row r="1330" spans="42:53">
      <c r="AP1330" s="42" t="s">
        <v>59</v>
      </c>
      <c r="AQ1330" s="43">
        <v>13</v>
      </c>
      <c r="AR1330" s="42" t="s">
        <v>4</v>
      </c>
      <c r="AS1330" s="43">
        <v>25</v>
      </c>
      <c r="AT1330" s="43">
        <v>35332035</v>
      </c>
      <c r="AU1330" s="43">
        <v>0</v>
      </c>
      <c r="AV1330" s="43">
        <v>35332035</v>
      </c>
      <c r="AW1330" s="43">
        <v>48</v>
      </c>
      <c r="AX1330" s="43">
        <v>1167515</v>
      </c>
      <c r="AY1330" s="43">
        <v>0.58799999999999997</v>
      </c>
      <c r="AZ1330" s="43">
        <v>66</v>
      </c>
      <c r="BA1330" s="43">
        <v>770560</v>
      </c>
    </row>
    <row r="1331" spans="42:53">
      <c r="AP1331" s="42" t="s">
        <v>59</v>
      </c>
      <c r="AQ1331" s="43">
        <v>13</v>
      </c>
      <c r="AR1331" s="42" t="s">
        <v>4</v>
      </c>
      <c r="AS1331" s="43">
        <v>25</v>
      </c>
      <c r="AT1331" s="43">
        <v>35332035</v>
      </c>
      <c r="AU1331" s="43">
        <v>0</v>
      </c>
      <c r="AV1331" s="43">
        <v>35332035</v>
      </c>
      <c r="AW1331" s="43">
        <v>49</v>
      </c>
      <c r="AX1331" s="43">
        <v>1945533</v>
      </c>
      <c r="AY1331" s="43">
        <v>1</v>
      </c>
      <c r="AZ1331" s="43">
        <v>66</v>
      </c>
      <c r="BA1331" s="43">
        <v>1284052</v>
      </c>
    </row>
    <row r="1332" spans="42:53">
      <c r="AP1332" s="42" t="s">
        <v>59</v>
      </c>
      <c r="AQ1332" s="43">
        <v>13</v>
      </c>
      <c r="AR1332" s="42" t="s">
        <v>4</v>
      </c>
      <c r="AS1332" s="43">
        <v>25</v>
      </c>
      <c r="AT1332" s="43">
        <v>35332035</v>
      </c>
      <c r="AU1332" s="43">
        <v>0</v>
      </c>
      <c r="AV1332" s="43">
        <v>35332035</v>
      </c>
      <c r="AW1332" s="43">
        <v>50</v>
      </c>
      <c r="AX1332" s="43">
        <v>1906177</v>
      </c>
      <c r="AY1332" s="43">
        <v>1</v>
      </c>
      <c r="AZ1332" s="43">
        <v>66</v>
      </c>
      <c r="BA1332" s="43">
        <v>1258077</v>
      </c>
    </row>
    <row r="1333" spans="42:53">
      <c r="AP1333" s="42" t="s">
        <v>59</v>
      </c>
      <c r="AQ1333" s="43">
        <v>13</v>
      </c>
      <c r="AR1333" s="42" t="s">
        <v>4</v>
      </c>
      <c r="AS1333" s="43">
        <v>25</v>
      </c>
      <c r="AT1333" s="43">
        <v>35332035</v>
      </c>
      <c r="AU1333" s="43">
        <v>0</v>
      </c>
      <c r="AV1333" s="43">
        <v>35332035</v>
      </c>
      <c r="AW1333" s="43">
        <v>51</v>
      </c>
      <c r="AX1333" s="43">
        <v>1866240</v>
      </c>
      <c r="AY1333" s="43">
        <v>1</v>
      </c>
      <c r="AZ1333" s="43">
        <v>66</v>
      </c>
      <c r="BA1333" s="43">
        <v>1231718</v>
      </c>
    </row>
    <row r="1334" spans="42:53">
      <c r="AP1334" s="42" t="s">
        <v>59</v>
      </c>
      <c r="AQ1334" s="43">
        <v>13</v>
      </c>
      <c r="AR1334" s="42" t="s">
        <v>4</v>
      </c>
      <c r="AS1334" s="43">
        <v>25</v>
      </c>
      <c r="AT1334" s="43">
        <v>35332035</v>
      </c>
      <c r="AU1334" s="43">
        <v>0</v>
      </c>
      <c r="AV1334" s="43">
        <v>35332035</v>
      </c>
      <c r="AW1334" s="43">
        <v>52</v>
      </c>
      <c r="AX1334" s="43">
        <v>1825735</v>
      </c>
      <c r="AY1334" s="43">
        <v>1</v>
      </c>
      <c r="AZ1334" s="43">
        <v>66</v>
      </c>
      <c r="BA1334" s="43">
        <v>1204985</v>
      </c>
    </row>
    <row r="1335" spans="42:53">
      <c r="AP1335" s="42" t="s">
        <v>59</v>
      </c>
      <c r="AQ1335" s="43">
        <v>13</v>
      </c>
      <c r="AR1335" s="42" t="s">
        <v>4</v>
      </c>
      <c r="AS1335" s="43">
        <v>25</v>
      </c>
      <c r="AT1335" s="43">
        <v>35332035</v>
      </c>
      <c r="AU1335" s="43">
        <v>0</v>
      </c>
      <c r="AV1335" s="43">
        <v>35332035</v>
      </c>
      <c r="AW1335" s="43">
        <v>53</v>
      </c>
      <c r="AX1335" s="43">
        <v>1784673</v>
      </c>
      <c r="AY1335" s="43">
        <v>1</v>
      </c>
      <c r="AZ1335" s="43">
        <v>66</v>
      </c>
      <c r="BA1335" s="43">
        <v>1177884</v>
      </c>
    </row>
    <row r="1336" spans="42:53">
      <c r="AP1336" s="42" t="s">
        <v>59</v>
      </c>
      <c r="AQ1336" s="43">
        <v>13</v>
      </c>
      <c r="AR1336" s="42" t="s">
        <v>4</v>
      </c>
      <c r="AS1336" s="43">
        <v>25</v>
      </c>
      <c r="AT1336" s="43">
        <v>35332035</v>
      </c>
      <c r="AU1336" s="43">
        <v>0</v>
      </c>
      <c r="AV1336" s="43">
        <v>35332035</v>
      </c>
      <c r="AW1336" s="43">
        <v>54</v>
      </c>
      <c r="AX1336" s="43">
        <v>1743068</v>
      </c>
      <c r="AY1336" s="43">
        <v>1</v>
      </c>
      <c r="AZ1336" s="43">
        <v>66</v>
      </c>
      <c r="BA1336" s="43">
        <v>1150425</v>
      </c>
    </row>
    <row r="1337" spans="42:53">
      <c r="AP1337" s="42" t="s">
        <v>59</v>
      </c>
      <c r="AQ1337" s="43">
        <v>13</v>
      </c>
      <c r="AR1337" s="42" t="s">
        <v>4</v>
      </c>
      <c r="AS1337" s="43">
        <v>25</v>
      </c>
      <c r="AT1337" s="43">
        <v>35332035</v>
      </c>
      <c r="AU1337" s="43">
        <v>0</v>
      </c>
      <c r="AV1337" s="43">
        <v>35332035</v>
      </c>
      <c r="AW1337" s="43">
        <v>55</v>
      </c>
      <c r="AX1337" s="43">
        <v>1700932</v>
      </c>
      <c r="AY1337" s="43">
        <v>1</v>
      </c>
      <c r="AZ1337" s="43">
        <v>66</v>
      </c>
      <c r="BA1337" s="43">
        <v>1122615</v>
      </c>
    </row>
    <row r="1338" spans="42:53">
      <c r="AP1338" s="42" t="s">
        <v>59</v>
      </c>
      <c r="AQ1338" s="43">
        <v>13</v>
      </c>
      <c r="AR1338" s="42" t="s">
        <v>4</v>
      </c>
      <c r="AS1338" s="43">
        <v>25</v>
      </c>
      <c r="AT1338" s="43">
        <v>35332035</v>
      </c>
      <c r="AU1338" s="43">
        <v>0</v>
      </c>
      <c r="AV1338" s="43">
        <v>35332035</v>
      </c>
      <c r="AW1338" s="43">
        <v>56</v>
      </c>
      <c r="AX1338" s="43">
        <v>1658278</v>
      </c>
      <c r="AY1338" s="43">
        <v>1</v>
      </c>
      <c r="AZ1338" s="43">
        <v>66</v>
      </c>
      <c r="BA1338" s="43">
        <v>1094463</v>
      </c>
    </row>
    <row r="1339" spans="42:53">
      <c r="AP1339" s="42" t="s">
        <v>59</v>
      </c>
      <c r="AQ1339" s="43">
        <v>13</v>
      </c>
      <c r="AR1339" s="42" t="s">
        <v>4</v>
      </c>
      <c r="AS1339" s="43">
        <v>25</v>
      </c>
      <c r="AT1339" s="43">
        <v>35332035</v>
      </c>
      <c r="AU1339" s="43">
        <v>0</v>
      </c>
      <c r="AV1339" s="43">
        <v>35332035</v>
      </c>
      <c r="AW1339" s="43">
        <v>57</v>
      </c>
      <c r="AX1339" s="43">
        <v>1615119</v>
      </c>
      <c r="AY1339" s="43">
        <v>1</v>
      </c>
      <c r="AZ1339" s="43">
        <v>66</v>
      </c>
      <c r="BA1339" s="43">
        <v>1065979</v>
      </c>
    </row>
    <row r="1340" spans="42:53">
      <c r="AP1340" s="42" t="s">
        <v>59</v>
      </c>
      <c r="AQ1340" s="43">
        <v>13</v>
      </c>
      <c r="AR1340" s="42" t="s">
        <v>4</v>
      </c>
      <c r="AS1340" s="43">
        <v>25</v>
      </c>
      <c r="AT1340" s="43">
        <v>35332035</v>
      </c>
      <c r="AU1340" s="43">
        <v>0</v>
      </c>
      <c r="AV1340" s="43">
        <v>35332035</v>
      </c>
      <c r="AW1340" s="43">
        <v>58</v>
      </c>
      <c r="AX1340" s="43">
        <v>1571468</v>
      </c>
      <c r="AY1340" s="43">
        <v>1</v>
      </c>
      <c r="AZ1340" s="43">
        <v>66</v>
      </c>
      <c r="BA1340" s="43">
        <v>1037169</v>
      </c>
    </row>
    <row r="1341" spans="42:53">
      <c r="AP1341" s="42" t="s">
        <v>59</v>
      </c>
      <c r="AQ1341" s="43">
        <v>13</v>
      </c>
      <c r="AR1341" s="42" t="s">
        <v>4</v>
      </c>
      <c r="AS1341" s="43">
        <v>25</v>
      </c>
      <c r="AT1341" s="43">
        <v>35332035</v>
      </c>
      <c r="AU1341" s="43">
        <v>0</v>
      </c>
      <c r="AV1341" s="43">
        <v>35332035</v>
      </c>
      <c r="AW1341" s="43">
        <v>59</v>
      </c>
      <c r="AX1341" s="43">
        <v>1527338</v>
      </c>
      <c r="AY1341" s="43">
        <v>1</v>
      </c>
      <c r="AZ1341" s="43">
        <v>66</v>
      </c>
      <c r="BA1341" s="43">
        <v>1008043</v>
      </c>
    </row>
    <row r="1342" spans="42:53">
      <c r="AP1342" s="42" t="s">
        <v>59</v>
      </c>
      <c r="AQ1342" s="43">
        <v>13</v>
      </c>
      <c r="AR1342" s="42" t="s">
        <v>4</v>
      </c>
      <c r="AS1342" s="43">
        <v>25</v>
      </c>
      <c r="AT1342" s="43">
        <v>35332035</v>
      </c>
      <c r="AU1342" s="43">
        <v>0</v>
      </c>
      <c r="AV1342" s="43">
        <v>35332035</v>
      </c>
      <c r="AW1342" s="43">
        <v>60</v>
      </c>
      <c r="AX1342" s="43">
        <v>1482743</v>
      </c>
      <c r="AY1342" s="43">
        <v>1</v>
      </c>
      <c r="AZ1342" s="43">
        <v>65</v>
      </c>
      <c r="BA1342" s="43">
        <v>963783</v>
      </c>
    </row>
    <row r="1343" spans="42:53">
      <c r="AP1343" s="42" t="s">
        <v>59</v>
      </c>
      <c r="AQ1343" s="43">
        <v>13</v>
      </c>
      <c r="AR1343" s="42" t="s">
        <v>4</v>
      </c>
      <c r="AS1343" s="43">
        <v>25</v>
      </c>
      <c r="AT1343" s="43">
        <v>35332035</v>
      </c>
      <c r="AU1343" s="43">
        <v>0</v>
      </c>
      <c r="AV1343" s="43">
        <v>35332035</v>
      </c>
      <c r="AW1343" s="43">
        <v>61</v>
      </c>
      <c r="AX1343" s="43">
        <v>1437696</v>
      </c>
      <c r="AY1343" s="43">
        <v>1</v>
      </c>
      <c r="AZ1343" s="43">
        <v>65</v>
      </c>
      <c r="BA1343" s="43">
        <v>934502</v>
      </c>
    </row>
    <row r="1344" spans="42:53">
      <c r="AP1344" s="42" t="s">
        <v>59</v>
      </c>
      <c r="AQ1344" s="43">
        <v>13</v>
      </c>
      <c r="AR1344" s="42" t="s">
        <v>4</v>
      </c>
      <c r="AS1344" s="43">
        <v>25</v>
      </c>
      <c r="AT1344" s="43">
        <v>35332035</v>
      </c>
      <c r="AU1344" s="43">
        <v>0</v>
      </c>
      <c r="AV1344" s="43">
        <v>35332035</v>
      </c>
      <c r="AW1344" s="43">
        <v>62</v>
      </c>
      <c r="AX1344" s="43">
        <v>1392211</v>
      </c>
      <c r="AY1344" s="43">
        <v>1</v>
      </c>
      <c r="AZ1344" s="43">
        <v>65</v>
      </c>
      <c r="BA1344" s="43">
        <v>904937</v>
      </c>
    </row>
    <row r="1345" spans="42:53">
      <c r="AP1345" s="42" t="s">
        <v>59</v>
      </c>
      <c r="AQ1345" s="43">
        <v>13</v>
      </c>
      <c r="AR1345" s="42" t="s">
        <v>4</v>
      </c>
      <c r="AS1345" s="43">
        <v>25</v>
      </c>
      <c r="AT1345" s="43">
        <v>35332035</v>
      </c>
      <c r="AU1345" s="43">
        <v>0</v>
      </c>
      <c r="AV1345" s="43">
        <v>35332035</v>
      </c>
      <c r="AW1345" s="43">
        <v>63</v>
      </c>
      <c r="AX1345" s="43">
        <v>1346302</v>
      </c>
      <c r="AY1345" s="43">
        <v>1</v>
      </c>
      <c r="AZ1345" s="43">
        <v>65</v>
      </c>
      <c r="BA1345" s="43">
        <v>875096</v>
      </c>
    </row>
    <row r="1346" spans="42:53">
      <c r="AP1346" s="42" t="s">
        <v>59</v>
      </c>
      <c r="AQ1346" s="43">
        <v>13</v>
      </c>
      <c r="AR1346" s="42" t="s">
        <v>4</v>
      </c>
      <c r="AS1346" s="43">
        <v>25</v>
      </c>
      <c r="AT1346" s="43">
        <v>35332035</v>
      </c>
      <c r="AU1346" s="43">
        <v>0</v>
      </c>
      <c r="AV1346" s="43">
        <v>35332035</v>
      </c>
      <c r="AW1346" s="43">
        <v>64</v>
      </c>
      <c r="AX1346" s="43">
        <v>1299983</v>
      </c>
      <c r="AY1346" s="43">
        <v>1</v>
      </c>
      <c r="AZ1346" s="43">
        <v>65</v>
      </c>
      <c r="BA1346" s="43">
        <v>844989</v>
      </c>
    </row>
    <row r="1347" spans="42:53">
      <c r="AP1347" s="42" t="s">
        <v>59</v>
      </c>
      <c r="AQ1347" s="43">
        <v>13</v>
      </c>
      <c r="AR1347" s="42" t="s">
        <v>4</v>
      </c>
      <c r="AS1347" s="43">
        <v>25</v>
      </c>
      <c r="AT1347" s="43">
        <v>35332035</v>
      </c>
      <c r="AU1347" s="43">
        <v>0</v>
      </c>
      <c r="AV1347" s="43">
        <v>35332035</v>
      </c>
      <c r="AW1347" s="43">
        <v>65</v>
      </c>
      <c r="AX1347" s="43">
        <v>1253268</v>
      </c>
      <c r="AY1347" s="43">
        <v>1</v>
      </c>
      <c r="AZ1347" s="43">
        <v>65</v>
      </c>
      <c r="BA1347" s="43">
        <v>814624</v>
      </c>
    </row>
    <row r="1348" spans="42:53">
      <c r="AP1348" s="42" t="s">
        <v>59</v>
      </c>
      <c r="AQ1348" s="43">
        <v>13</v>
      </c>
      <c r="AR1348" s="42" t="s">
        <v>4</v>
      </c>
      <c r="AS1348" s="43">
        <v>25</v>
      </c>
      <c r="AT1348" s="43">
        <v>35332035</v>
      </c>
      <c r="AU1348" s="43">
        <v>0</v>
      </c>
      <c r="AV1348" s="43">
        <v>35332035</v>
      </c>
      <c r="AW1348" s="43">
        <v>66</v>
      </c>
      <c r="AX1348" s="43">
        <v>1809257</v>
      </c>
      <c r="AY1348" s="43">
        <v>1</v>
      </c>
      <c r="AZ1348" s="43">
        <v>65</v>
      </c>
      <c r="BA1348" s="43">
        <v>1176017</v>
      </c>
    </row>
    <row r="1349" spans="42:53">
      <c r="AP1349" s="42" t="s">
        <v>59</v>
      </c>
      <c r="AQ1349" s="43">
        <v>13</v>
      </c>
      <c r="AR1349" s="42" t="s">
        <v>4</v>
      </c>
      <c r="AS1349" s="43">
        <v>25</v>
      </c>
      <c r="AT1349" s="43">
        <v>35332035</v>
      </c>
      <c r="AU1349" s="43">
        <v>0</v>
      </c>
      <c r="AV1349" s="43">
        <v>35332035</v>
      </c>
      <c r="AW1349" s="43">
        <v>67</v>
      </c>
      <c r="AX1349" s="43">
        <v>1738061</v>
      </c>
      <c r="AY1349" s="43">
        <v>1</v>
      </c>
      <c r="AZ1349" s="43">
        <v>65</v>
      </c>
      <c r="BA1349" s="43">
        <v>1129740</v>
      </c>
    </row>
    <row r="1350" spans="42:53">
      <c r="AP1350" s="42" t="s">
        <v>59</v>
      </c>
      <c r="AQ1350" s="43">
        <v>13</v>
      </c>
      <c r="AR1350" s="42" t="s">
        <v>4</v>
      </c>
      <c r="AS1350" s="43">
        <v>25</v>
      </c>
      <c r="AT1350" s="43">
        <v>35332035</v>
      </c>
      <c r="AU1350" s="43">
        <v>0</v>
      </c>
      <c r="AV1350" s="43">
        <v>35332035</v>
      </c>
      <c r="AW1350" s="43">
        <v>68</v>
      </c>
      <c r="AX1350" s="43">
        <v>1666335</v>
      </c>
      <c r="AY1350" s="43">
        <v>1</v>
      </c>
      <c r="AZ1350" s="43">
        <v>65</v>
      </c>
      <c r="BA1350" s="43">
        <v>1083118</v>
      </c>
    </row>
    <row r="1351" spans="42:53">
      <c r="AP1351" s="42" t="s">
        <v>59</v>
      </c>
      <c r="AQ1351" s="43">
        <v>13</v>
      </c>
      <c r="AR1351" s="42" t="s">
        <v>4</v>
      </c>
      <c r="AS1351" s="43">
        <v>25</v>
      </c>
      <c r="AT1351" s="43">
        <v>35332035</v>
      </c>
      <c r="AU1351" s="43">
        <v>0</v>
      </c>
      <c r="AV1351" s="43">
        <v>35332035</v>
      </c>
      <c r="AW1351" s="43">
        <v>69</v>
      </c>
      <c r="AX1351" s="43">
        <v>1594102</v>
      </c>
      <c r="AY1351" s="43">
        <v>1</v>
      </c>
      <c r="AZ1351" s="43">
        <v>65</v>
      </c>
      <c r="BA1351" s="43">
        <v>1036166</v>
      </c>
    </row>
    <row r="1352" spans="42:53">
      <c r="AP1352" s="42" t="s">
        <v>59</v>
      </c>
      <c r="AQ1352" s="43">
        <v>14</v>
      </c>
      <c r="AR1352" s="42" t="s">
        <v>5</v>
      </c>
      <c r="AS1352" s="43">
        <v>1</v>
      </c>
      <c r="AT1352" s="43">
        <v>33233643</v>
      </c>
      <c r="AU1352" s="43">
        <v>0</v>
      </c>
      <c r="AV1352" s="43">
        <v>33233643</v>
      </c>
      <c r="AW1352" s="43">
        <v>49</v>
      </c>
      <c r="AX1352" s="43">
        <v>1014656</v>
      </c>
      <c r="AY1352" s="43">
        <v>0.52200000000000002</v>
      </c>
      <c r="AZ1352" s="43">
        <v>54</v>
      </c>
      <c r="BA1352" s="43">
        <v>547914</v>
      </c>
    </row>
    <row r="1353" spans="42:53">
      <c r="AP1353" s="42" t="s">
        <v>59</v>
      </c>
      <c r="AQ1353" s="43">
        <v>14</v>
      </c>
      <c r="AR1353" s="42" t="s">
        <v>5</v>
      </c>
      <c r="AS1353" s="43">
        <v>1</v>
      </c>
      <c r="AT1353" s="43">
        <v>33233643</v>
      </c>
      <c r="AU1353" s="43">
        <v>0</v>
      </c>
      <c r="AV1353" s="43">
        <v>33233643</v>
      </c>
      <c r="AW1353" s="43">
        <v>50</v>
      </c>
      <c r="AX1353" s="43">
        <v>1906177</v>
      </c>
      <c r="AY1353" s="43">
        <v>1</v>
      </c>
      <c r="AZ1353" s="43">
        <v>53</v>
      </c>
      <c r="BA1353" s="43">
        <v>1010274</v>
      </c>
    </row>
    <row r="1354" spans="42:53">
      <c r="AP1354" s="42" t="s">
        <v>59</v>
      </c>
      <c r="AQ1354" s="43">
        <v>14</v>
      </c>
      <c r="AR1354" s="42" t="s">
        <v>5</v>
      </c>
      <c r="AS1354" s="43">
        <v>1</v>
      </c>
      <c r="AT1354" s="43">
        <v>33233643</v>
      </c>
      <c r="AU1354" s="43">
        <v>0</v>
      </c>
      <c r="AV1354" s="43">
        <v>33233643</v>
      </c>
      <c r="AW1354" s="43">
        <v>51</v>
      </c>
      <c r="AX1354" s="43">
        <v>1866240</v>
      </c>
      <c r="AY1354" s="43">
        <v>1</v>
      </c>
      <c r="AZ1354" s="43">
        <v>53</v>
      </c>
      <c r="BA1354" s="43">
        <v>989107</v>
      </c>
    </row>
    <row r="1355" spans="42:53">
      <c r="AP1355" s="42" t="s">
        <v>59</v>
      </c>
      <c r="AQ1355" s="43">
        <v>14</v>
      </c>
      <c r="AR1355" s="42" t="s">
        <v>5</v>
      </c>
      <c r="AS1355" s="43">
        <v>1</v>
      </c>
      <c r="AT1355" s="43">
        <v>33233643</v>
      </c>
      <c r="AU1355" s="43">
        <v>0</v>
      </c>
      <c r="AV1355" s="43">
        <v>33233643</v>
      </c>
      <c r="AW1355" s="43">
        <v>52</v>
      </c>
      <c r="AX1355" s="43">
        <v>1825735</v>
      </c>
      <c r="AY1355" s="43">
        <v>1</v>
      </c>
      <c r="AZ1355" s="43">
        <v>53</v>
      </c>
      <c r="BA1355" s="43">
        <v>967640</v>
      </c>
    </row>
    <row r="1356" spans="42:53">
      <c r="AP1356" s="42" t="s">
        <v>59</v>
      </c>
      <c r="AQ1356" s="43">
        <v>14</v>
      </c>
      <c r="AR1356" s="42" t="s">
        <v>5</v>
      </c>
      <c r="AS1356" s="43">
        <v>1</v>
      </c>
      <c r="AT1356" s="43">
        <v>33233643</v>
      </c>
      <c r="AU1356" s="43">
        <v>0</v>
      </c>
      <c r="AV1356" s="43">
        <v>33233643</v>
      </c>
      <c r="AW1356" s="43">
        <v>53</v>
      </c>
      <c r="AX1356" s="43">
        <v>1784673</v>
      </c>
      <c r="AY1356" s="43">
        <v>1</v>
      </c>
      <c r="AZ1356" s="43">
        <v>52</v>
      </c>
      <c r="BA1356" s="43">
        <v>928030</v>
      </c>
    </row>
    <row r="1357" spans="42:53">
      <c r="AP1357" s="42" t="s">
        <v>59</v>
      </c>
      <c r="AQ1357" s="43">
        <v>14</v>
      </c>
      <c r="AR1357" s="42" t="s">
        <v>5</v>
      </c>
      <c r="AS1357" s="43">
        <v>1</v>
      </c>
      <c r="AT1357" s="43">
        <v>33233643</v>
      </c>
      <c r="AU1357" s="43">
        <v>0</v>
      </c>
      <c r="AV1357" s="43">
        <v>33233643</v>
      </c>
      <c r="AW1357" s="43">
        <v>54</v>
      </c>
      <c r="AX1357" s="43">
        <v>1743068</v>
      </c>
      <c r="AY1357" s="43">
        <v>1</v>
      </c>
      <c r="AZ1357" s="43">
        <v>51</v>
      </c>
      <c r="BA1357" s="43">
        <v>888965</v>
      </c>
    </row>
    <row r="1358" spans="42:53">
      <c r="AP1358" s="42" t="s">
        <v>59</v>
      </c>
      <c r="AQ1358" s="43">
        <v>14</v>
      </c>
      <c r="AR1358" s="42" t="s">
        <v>5</v>
      </c>
      <c r="AS1358" s="43">
        <v>1</v>
      </c>
      <c r="AT1358" s="43">
        <v>33233643</v>
      </c>
      <c r="AU1358" s="43">
        <v>0</v>
      </c>
      <c r="AV1358" s="43">
        <v>33233643</v>
      </c>
      <c r="AW1358" s="43">
        <v>55</v>
      </c>
      <c r="AX1358" s="43">
        <v>1700932</v>
      </c>
      <c r="AY1358" s="43">
        <v>1</v>
      </c>
      <c r="AZ1358" s="43">
        <v>51</v>
      </c>
      <c r="BA1358" s="43">
        <v>867475</v>
      </c>
    </row>
    <row r="1359" spans="42:53">
      <c r="AP1359" s="42" t="s">
        <v>59</v>
      </c>
      <c r="AQ1359" s="43">
        <v>14</v>
      </c>
      <c r="AR1359" s="42" t="s">
        <v>5</v>
      </c>
      <c r="AS1359" s="43">
        <v>1</v>
      </c>
      <c r="AT1359" s="43">
        <v>33233643</v>
      </c>
      <c r="AU1359" s="43">
        <v>0</v>
      </c>
      <c r="AV1359" s="43">
        <v>33233643</v>
      </c>
      <c r="AW1359" s="43">
        <v>56</v>
      </c>
      <c r="AX1359" s="43">
        <v>1658278</v>
      </c>
      <c r="AY1359" s="43">
        <v>1</v>
      </c>
      <c r="AZ1359" s="43">
        <v>50</v>
      </c>
      <c r="BA1359" s="43">
        <v>829139</v>
      </c>
    </row>
    <row r="1360" spans="42:53">
      <c r="AP1360" s="42" t="s">
        <v>59</v>
      </c>
      <c r="AQ1360" s="43">
        <v>14</v>
      </c>
      <c r="AR1360" s="42" t="s">
        <v>5</v>
      </c>
      <c r="AS1360" s="43">
        <v>1</v>
      </c>
      <c r="AT1360" s="43">
        <v>33233643</v>
      </c>
      <c r="AU1360" s="43">
        <v>0</v>
      </c>
      <c r="AV1360" s="43">
        <v>33233643</v>
      </c>
      <c r="AW1360" s="43">
        <v>57</v>
      </c>
      <c r="AX1360" s="43">
        <v>1615119</v>
      </c>
      <c r="AY1360" s="43">
        <v>1</v>
      </c>
      <c r="AZ1360" s="43">
        <v>49</v>
      </c>
      <c r="BA1360" s="43">
        <v>791408</v>
      </c>
    </row>
    <row r="1361" spans="42:53">
      <c r="AP1361" s="42" t="s">
        <v>59</v>
      </c>
      <c r="AQ1361" s="43">
        <v>14</v>
      </c>
      <c r="AR1361" s="42" t="s">
        <v>5</v>
      </c>
      <c r="AS1361" s="43">
        <v>1</v>
      </c>
      <c r="AT1361" s="43">
        <v>33233643</v>
      </c>
      <c r="AU1361" s="43">
        <v>0</v>
      </c>
      <c r="AV1361" s="43">
        <v>33233643</v>
      </c>
      <c r="AW1361" s="43">
        <v>58</v>
      </c>
      <c r="AX1361" s="43">
        <v>1571468</v>
      </c>
      <c r="AY1361" s="43">
        <v>1</v>
      </c>
      <c r="AZ1361" s="43">
        <v>49</v>
      </c>
      <c r="BA1361" s="43">
        <v>770019</v>
      </c>
    </row>
    <row r="1362" spans="42:53">
      <c r="AP1362" s="42" t="s">
        <v>59</v>
      </c>
      <c r="AQ1362" s="43">
        <v>14</v>
      </c>
      <c r="AR1362" s="42" t="s">
        <v>5</v>
      </c>
      <c r="AS1362" s="43">
        <v>1</v>
      </c>
      <c r="AT1362" s="43">
        <v>33233643</v>
      </c>
      <c r="AU1362" s="43">
        <v>0</v>
      </c>
      <c r="AV1362" s="43">
        <v>33233643</v>
      </c>
      <c r="AW1362" s="43">
        <v>59</v>
      </c>
      <c r="AX1362" s="43">
        <v>1527338</v>
      </c>
      <c r="AY1362" s="43">
        <v>1</v>
      </c>
      <c r="AZ1362" s="43">
        <v>48</v>
      </c>
      <c r="BA1362" s="43">
        <v>733122</v>
      </c>
    </row>
    <row r="1363" spans="42:53">
      <c r="AP1363" s="42" t="s">
        <v>59</v>
      </c>
      <c r="AQ1363" s="43">
        <v>14</v>
      </c>
      <c r="AR1363" s="42" t="s">
        <v>5</v>
      </c>
      <c r="AS1363" s="43">
        <v>1</v>
      </c>
      <c r="AT1363" s="43">
        <v>33233643</v>
      </c>
      <c r="AU1363" s="43">
        <v>0</v>
      </c>
      <c r="AV1363" s="43">
        <v>33233643</v>
      </c>
      <c r="AW1363" s="43">
        <v>60</v>
      </c>
      <c r="AX1363" s="43">
        <v>1482743</v>
      </c>
      <c r="AY1363" s="43">
        <v>1</v>
      </c>
      <c r="AZ1363" s="43">
        <v>48</v>
      </c>
      <c r="BA1363" s="43">
        <v>711717</v>
      </c>
    </row>
    <row r="1364" spans="42:53">
      <c r="AP1364" s="42" t="s">
        <v>59</v>
      </c>
      <c r="AQ1364" s="43">
        <v>14</v>
      </c>
      <c r="AR1364" s="42" t="s">
        <v>5</v>
      </c>
      <c r="AS1364" s="43">
        <v>1</v>
      </c>
      <c r="AT1364" s="43">
        <v>33233643</v>
      </c>
      <c r="AU1364" s="43">
        <v>0</v>
      </c>
      <c r="AV1364" s="43">
        <v>33233643</v>
      </c>
      <c r="AW1364" s="43">
        <v>61</v>
      </c>
      <c r="AX1364" s="43">
        <v>1437696</v>
      </c>
      <c r="AY1364" s="43">
        <v>1</v>
      </c>
      <c r="AZ1364" s="43">
        <v>47</v>
      </c>
      <c r="BA1364" s="43">
        <v>675717</v>
      </c>
    </row>
    <row r="1365" spans="42:53">
      <c r="AP1365" s="42" t="s">
        <v>59</v>
      </c>
      <c r="AQ1365" s="43">
        <v>14</v>
      </c>
      <c r="AR1365" s="42" t="s">
        <v>5</v>
      </c>
      <c r="AS1365" s="43">
        <v>1</v>
      </c>
      <c r="AT1365" s="43">
        <v>33233643</v>
      </c>
      <c r="AU1365" s="43">
        <v>0</v>
      </c>
      <c r="AV1365" s="43">
        <v>33233643</v>
      </c>
      <c r="AW1365" s="43">
        <v>62</v>
      </c>
      <c r="AX1365" s="43">
        <v>1392211</v>
      </c>
      <c r="AY1365" s="43">
        <v>1</v>
      </c>
      <c r="AZ1365" s="43">
        <v>46</v>
      </c>
      <c r="BA1365" s="43">
        <v>640417</v>
      </c>
    </row>
    <row r="1366" spans="42:53">
      <c r="AP1366" s="42" t="s">
        <v>59</v>
      </c>
      <c r="AQ1366" s="43">
        <v>14</v>
      </c>
      <c r="AR1366" s="42" t="s">
        <v>5</v>
      </c>
      <c r="AS1366" s="43">
        <v>1</v>
      </c>
      <c r="AT1366" s="43">
        <v>33233643</v>
      </c>
      <c r="AU1366" s="43">
        <v>0</v>
      </c>
      <c r="AV1366" s="43">
        <v>33233643</v>
      </c>
      <c r="AW1366" s="43">
        <v>63</v>
      </c>
      <c r="AX1366" s="43">
        <v>1346302</v>
      </c>
      <c r="AY1366" s="43">
        <v>1</v>
      </c>
      <c r="AZ1366" s="43">
        <v>45</v>
      </c>
      <c r="BA1366" s="43">
        <v>605836</v>
      </c>
    </row>
    <row r="1367" spans="42:53">
      <c r="AP1367" s="42" t="s">
        <v>59</v>
      </c>
      <c r="AQ1367" s="43">
        <v>14</v>
      </c>
      <c r="AR1367" s="42" t="s">
        <v>5</v>
      </c>
      <c r="AS1367" s="43">
        <v>1</v>
      </c>
      <c r="AT1367" s="43">
        <v>33233643</v>
      </c>
      <c r="AU1367" s="43">
        <v>0</v>
      </c>
      <c r="AV1367" s="43">
        <v>33233643</v>
      </c>
      <c r="AW1367" s="43">
        <v>64</v>
      </c>
      <c r="AX1367" s="43">
        <v>1299983</v>
      </c>
      <c r="AY1367" s="43">
        <v>1</v>
      </c>
      <c r="AZ1367" s="43">
        <v>44</v>
      </c>
      <c r="BA1367" s="43">
        <v>571993</v>
      </c>
    </row>
    <row r="1368" spans="42:53">
      <c r="AP1368" s="42" t="s">
        <v>59</v>
      </c>
      <c r="AQ1368" s="43">
        <v>14</v>
      </c>
      <c r="AR1368" s="42" t="s">
        <v>5</v>
      </c>
      <c r="AS1368" s="43">
        <v>1</v>
      </c>
      <c r="AT1368" s="43">
        <v>33233643</v>
      </c>
      <c r="AU1368" s="43">
        <v>0</v>
      </c>
      <c r="AV1368" s="43">
        <v>33233643</v>
      </c>
      <c r="AW1368" s="43">
        <v>65</v>
      </c>
      <c r="AX1368" s="43">
        <v>1253268</v>
      </c>
      <c r="AY1368" s="43">
        <v>1</v>
      </c>
      <c r="AZ1368" s="43">
        <v>44</v>
      </c>
      <c r="BA1368" s="43">
        <v>551438</v>
      </c>
    </row>
    <row r="1369" spans="42:53">
      <c r="AP1369" s="42" t="s">
        <v>59</v>
      </c>
      <c r="AQ1369" s="43">
        <v>14</v>
      </c>
      <c r="AR1369" s="42" t="s">
        <v>5</v>
      </c>
      <c r="AS1369" s="43">
        <v>1</v>
      </c>
      <c r="AT1369" s="43">
        <v>33233643</v>
      </c>
      <c r="AU1369" s="43">
        <v>0</v>
      </c>
      <c r="AV1369" s="43">
        <v>33233643</v>
      </c>
      <c r="AW1369" s="43">
        <v>66</v>
      </c>
      <c r="AX1369" s="43">
        <v>1809257</v>
      </c>
      <c r="AY1369" s="43">
        <v>1</v>
      </c>
      <c r="AZ1369" s="43">
        <v>43</v>
      </c>
      <c r="BA1369" s="43">
        <v>777981</v>
      </c>
    </row>
    <row r="1370" spans="42:53">
      <c r="AP1370" s="42" t="s">
        <v>59</v>
      </c>
      <c r="AQ1370" s="43">
        <v>14</v>
      </c>
      <c r="AR1370" s="42" t="s">
        <v>5</v>
      </c>
      <c r="AS1370" s="43">
        <v>1</v>
      </c>
      <c r="AT1370" s="43">
        <v>33233643</v>
      </c>
      <c r="AU1370" s="43">
        <v>0</v>
      </c>
      <c r="AV1370" s="43">
        <v>33233643</v>
      </c>
      <c r="AW1370" s="43">
        <v>67</v>
      </c>
      <c r="AX1370" s="43">
        <v>1738061</v>
      </c>
      <c r="AY1370" s="43">
        <v>1</v>
      </c>
      <c r="AZ1370" s="43">
        <v>42</v>
      </c>
      <c r="BA1370" s="43">
        <v>729986</v>
      </c>
    </row>
    <row r="1371" spans="42:53">
      <c r="AP1371" s="42" t="s">
        <v>59</v>
      </c>
      <c r="AQ1371" s="43">
        <v>14</v>
      </c>
      <c r="AR1371" s="42" t="s">
        <v>5</v>
      </c>
      <c r="AS1371" s="43">
        <v>1</v>
      </c>
      <c r="AT1371" s="43">
        <v>33233643</v>
      </c>
      <c r="AU1371" s="43">
        <v>0</v>
      </c>
      <c r="AV1371" s="43">
        <v>33233643</v>
      </c>
      <c r="AW1371" s="43">
        <v>68</v>
      </c>
      <c r="AX1371" s="43">
        <v>1666335</v>
      </c>
      <c r="AY1371" s="43">
        <v>1</v>
      </c>
      <c r="AZ1371" s="43">
        <v>41</v>
      </c>
      <c r="BA1371" s="43">
        <v>683197</v>
      </c>
    </row>
    <row r="1372" spans="42:53">
      <c r="AP1372" s="42" t="s">
        <v>59</v>
      </c>
      <c r="AQ1372" s="43">
        <v>14</v>
      </c>
      <c r="AR1372" s="42" t="s">
        <v>5</v>
      </c>
      <c r="AS1372" s="43">
        <v>1</v>
      </c>
      <c r="AT1372" s="43">
        <v>33233643</v>
      </c>
      <c r="AU1372" s="43">
        <v>0</v>
      </c>
      <c r="AV1372" s="43">
        <v>33233643</v>
      </c>
      <c r="AW1372" s="43">
        <v>69</v>
      </c>
      <c r="AX1372" s="43">
        <v>1594102</v>
      </c>
      <c r="AY1372" s="43">
        <v>1</v>
      </c>
      <c r="AZ1372" s="43">
        <v>40</v>
      </c>
      <c r="BA1372" s="43">
        <v>637641</v>
      </c>
    </row>
    <row r="1373" spans="42:53">
      <c r="AP1373" s="42" t="s">
        <v>59</v>
      </c>
      <c r="AQ1373" s="43">
        <v>15</v>
      </c>
      <c r="AR1373" s="42" t="s">
        <v>5</v>
      </c>
      <c r="AS1373" s="43">
        <v>8</v>
      </c>
      <c r="AT1373" s="43">
        <v>31049864</v>
      </c>
      <c r="AU1373" s="43">
        <v>0</v>
      </c>
      <c r="AV1373" s="43">
        <v>31049864</v>
      </c>
      <c r="AW1373" s="43">
        <v>50</v>
      </c>
      <c r="AX1373" s="43">
        <v>737054</v>
      </c>
      <c r="AY1373" s="43">
        <v>0.38700000000000001</v>
      </c>
      <c r="AZ1373" s="43">
        <v>56</v>
      </c>
      <c r="BA1373" s="43">
        <v>412750</v>
      </c>
    </row>
    <row r="1374" spans="42:53">
      <c r="AP1374" s="42" t="s">
        <v>59</v>
      </c>
      <c r="AQ1374" s="43">
        <v>15</v>
      </c>
      <c r="AR1374" s="42" t="s">
        <v>5</v>
      </c>
      <c r="AS1374" s="43">
        <v>8</v>
      </c>
      <c r="AT1374" s="43">
        <v>31049864</v>
      </c>
      <c r="AU1374" s="43">
        <v>0</v>
      </c>
      <c r="AV1374" s="43">
        <v>31049864</v>
      </c>
      <c r="AW1374" s="43">
        <v>51</v>
      </c>
      <c r="AX1374" s="43">
        <v>1866240</v>
      </c>
      <c r="AY1374" s="43">
        <v>1</v>
      </c>
      <c r="AZ1374" s="43">
        <v>56</v>
      </c>
      <c r="BA1374" s="43">
        <v>1045094</v>
      </c>
    </row>
    <row r="1375" spans="42:53">
      <c r="AP1375" s="42" t="s">
        <v>59</v>
      </c>
      <c r="AQ1375" s="43">
        <v>15</v>
      </c>
      <c r="AR1375" s="42" t="s">
        <v>5</v>
      </c>
      <c r="AS1375" s="43">
        <v>8</v>
      </c>
      <c r="AT1375" s="43">
        <v>31049864</v>
      </c>
      <c r="AU1375" s="43">
        <v>0</v>
      </c>
      <c r="AV1375" s="43">
        <v>31049864</v>
      </c>
      <c r="AW1375" s="43">
        <v>52</v>
      </c>
      <c r="AX1375" s="43">
        <v>1825735</v>
      </c>
      <c r="AY1375" s="43">
        <v>1</v>
      </c>
      <c r="AZ1375" s="43">
        <v>56</v>
      </c>
      <c r="BA1375" s="43">
        <v>1022412</v>
      </c>
    </row>
    <row r="1376" spans="42:53">
      <c r="AP1376" s="42" t="s">
        <v>59</v>
      </c>
      <c r="AQ1376" s="43">
        <v>15</v>
      </c>
      <c r="AR1376" s="42" t="s">
        <v>5</v>
      </c>
      <c r="AS1376" s="43">
        <v>8</v>
      </c>
      <c r="AT1376" s="43">
        <v>31049864</v>
      </c>
      <c r="AU1376" s="43">
        <v>0</v>
      </c>
      <c r="AV1376" s="43">
        <v>31049864</v>
      </c>
      <c r="AW1376" s="43">
        <v>53</v>
      </c>
      <c r="AX1376" s="43">
        <v>1784673</v>
      </c>
      <c r="AY1376" s="43">
        <v>1</v>
      </c>
      <c r="AZ1376" s="43">
        <v>55</v>
      </c>
      <c r="BA1376" s="43">
        <v>981570</v>
      </c>
    </row>
    <row r="1377" spans="42:53">
      <c r="AP1377" s="42" t="s">
        <v>59</v>
      </c>
      <c r="AQ1377" s="43">
        <v>15</v>
      </c>
      <c r="AR1377" s="42" t="s">
        <v>5</v>
      </c>
      <c r="AS1377" s="43">
        <v>8</v>
      </c>
      <c r="AT1377" s="43">
        <v>31049864</v>
      </c>
      <c r="AU1377" s="43">
        <v>0</v>
      </c>
      <c r="AV1377" s="43">
        <v>31049864</v>
      </c>
      <c r="AW1377" s="43">
        <v>54</v>
      </c>
      <c r="AX1377" s="43">
        <v>1743068</v>
      </c>
      <c r="AY1377" s="43">
        <v>1</v>
      </c>
      <c r="AZ1377" s="43">
        <v>55</v>
      </c>
      <c r="BA1377" s="43">
        <v>958687</v>
      </c>
    </row>
    <row r="1378" spans="42:53">
      <c r="AP1378" s="42" t="s">
        <v>59</v>
      </c>
      <c r="AQ1378" s="43">
        <v>15</v>
      </c>
      <c r="AR1378" s="42" t="s">
        <v>5</v>
      </c>
      <c r="AS1378" s="43">
        <v>8</v>
      </c>
      <c r="AT1378" s="43">
        <v>31049864</v>
      </c>
      <c r="AU1378" s="43">
        <v>0</v>
      </c>
      <c r="AV1378" s="43">
        <v>31049864</v>
      </c>
      <c r="AW1378" s="43">
        <v>55</v>
      </c>
      <c r="AX1378" s="43">
        <v>1700932</v>
      </c>
      <c r="AY1378" s="43">
        <v>1</v>
      </c>
      <c r="AZ1378" s="43">
        <v>54</v>
      </c>
      <c r="BA1378" s="43">
        <v>918503</v>
      </c>
    </row>
    <row r="1379" spans="42:53">
      <c r="AP1379" s="42" t="s">
        <v>59</v>
      </c>
      <c r="AQ1379" s="43">
        <v>15</v>
      </c>
      <c r="AR1379" s="42" t="s">
        <v>5</v>
      </c>
      <c r="AS1379" s="43">
        <v>8</v>
      </c>
      <c r="AT1379" s="43">
        <v>31049864</v>
      </c>
      <c r="AU1379" s="43">
        <v>0</v>
      </c>
      <c r="AV1379" s="43">
        <v>31049864</v>
      </c>
      <c r="AW1379" s="43">
        <v>56</v>
      </c>
      <c r="AX1379" s="43">
        <v>1658278</v>
      </c>
      <c r="AY1379" s="43">
        <v>1</v>
      </c>
      <c r="AZ1379" s="43">
        <v>54</v>
      </c>
      <c r="BA1379" s="43">
        <v>895470</v>
      </c>
    </row>
    <row r="1380" spans="42:53">
      <c r="AP1380" s="42" t="s">
        <v>59</v>
      </c>
      <c r="AQ1380" s="43">
        <v>15</v>
      </c>
      <c r="AR1380" s="42" t="s">
        <v>5</v>
      </c>
      <c r="AS1380" s="43">
        <v>8</v>
      </c>
      <c r="AT1380" s="43">
        <v>31049864</v>
      </c>
      <c r="AU1380" s="43">
        <v>0</v>
      </c>
      <c r="AV1380" s="43">
        <v>31049864</v>
      </c>
      <c r="AW1380" s="43">
        <v>57</v>
      </c>
      <c r="AX1380" s="43">
        <v>1615119</v>
      </c>
      <c r="AY1380" s="43">
        <v>1</v>
      </c>
      <c r="AZ1380" s="43">
        <v>53</v>
      </c>
      <c r="BA1380" s="43">
        <v>856013</v>
      </c>
    </row>
    <row r="1381" spans="42:53">
      <c r="AP1381" s="42" t="s">
        <v>59</v>
      </c>
      <c r="AQ1381" s="43">
        <v>15</v>
      </c>
      <c r="AR1381" s="42" t="s">
        <v>5</v>
      </c>
      <c r="AS1381" s="43">
        <v>8</v>
      </c>
      <c r="AT1381" s="43">
        <v>31049864</v>
      </c>
      <c r="AU1381" s="43">
        <v>0</v>
      </c>
      <c r="AV1381" s="43">
        <v>31049864</v>
      </c>
      <c r="AW1381" s="43">
        <v>58</v>
      </c>
      <c r="AX1381" s="43">
        <v>1571468</v>
      </c>
      <c r="AY1381" s="43">
        <v>1</v>
      </c>
      <c r="AZ1381" s="43">
        <v>53</v>
      </c>
      <c r="BA1381" s="43">
        <v>832878</v>
      </c>
    </row>
    <row r="1382" spans="42:53">
      <c r="AP1382" s="42" t="s">
        <v>59</v>
      </c>
      <c r="AQ1382" s="43">
        <v>15</v>
      </c>
      <c r="AR1382" s="42" t="s">
        <v>5</v>
      </c>
      <c r="AS1382" s="43">
        <v>8</v>
      </c>
      <c r="AT1382" s="43">
        <v>31049864</v>
      </c>
      <c r="AU1382" s="43">
        <v>0</v>
      </c>
      <c r="AV1382" s="43">
        <v>31049864</v>
      </c>
      <c r="AW1382" s="43">
        <v>59</v>
      </c>
      <c r="AX1382" s="43">
        <v>1527338</v>
      </c>
      <c r="AY1382" s="43">
        <v>1</v>
      </c>
      <c r="AZ1382" s="43">
        <v>52</v>
      </c>
      <c r="BA1382" s="43">
        <v>794216</v>
      </c>
    </row>
    <row r="1383" spans="42:53">
      <c r="AP1383" s="42" t="s">
        <v>59</v>
      </c>
      <c r="AQ1383" s="43">
        <v>15</v>
      </c>
      <c r="AR1383" s="42" t="s">
        <v>5</v>
      </c>
      <c r="AS1383" s="43">
        <v>8</v>
      </c>
      <c r="AT1383" s="43">
        <v>31049864</v>
      </c>
      <c r="AU1383" s="43">
        <v>0</v>
      </c>
      <c r="AV1383" s="43">
        <v>31049864</v>
      </c>
      <c r="AW1383" s="43">
        <v>60</v>
      </c>
      <c r="AX1383" s="43">
        <v>1482743</v>
      </c>
      <c r="AY1383" s="43">
        <v>1</v>
      </c>
      <c r="AZ1383" s="43">
        <v>52</v>
      </c>
      <c r="BA1383" s="43">
        <v>771026</v>
      </c>
    </row>
    <row r="1384" spans="42:53">
      <c r="AP1384" s="42" t="s">
        <v>59</v>
      </c>
      <c r="AQ1384" s="43">
        <v>15</v>
      </c>
      <c r="AR1384" s="42" t="s">
        <v>5</v>
      </c>
      <c r="AS1384" s="43">
        <v>8</v>
      </c>
      <c r="AT1384" s="43">
        <v>31049864</v>
      </c>
      <c r="AU1384" s="43">
        <v>0</v>
      </c>
      <c r="AV1384" s="43">
        <v>31049864</v>
      </c>
      <c r="AW1384" s="43">
        <v>61</v>
      </c>
      <c r="AX1384" s="43">
        <v>1437696</v>
      </c>
      <c r="AY1384" s="43">
        <v>1</v>
      </c>
      <c r="AZ1384" s="43">
        <v>51</v>
      </c>
      <c r="BA1384" s="43">
        <v>733225</v>
      </c>
    </row>
    <row r="1385" spans="42:53">
      <c r="AP1385" s="42" t="s">
        <v>59</v>
      </c>
      <c r="AQ1385" s="43">
        <v>15</v>
      </c>
      <c r="AR1385" s="42" t="s">
        <v>5</v>
      </c>
      <c r="AS1385" s="43">
        <v>8</v>
      </c>
      <c r="AT1385" s="43">
        <v>31049864</v>
      </c>
      <c r="AU1385" s="43">
        <v>0</v>
      </c>
      <c r="AV1385" s="43">
        <v>31049864</v>
      </c>
      <c r="AW1385" s="43">
        <v>62</v>
      </c>
      <c r="AX1385" s="43">
        <v>1392211</v>
      </c>
      <c r="AY1385" s="43">
        <v>1</v>
      </c>
      <c r="AZ1385" s="43">
        <v>50</v>
      </c>
      <c r="BA1385" s="43">
        <v>696106</v>
      </c>
    </row>
    <row r="1386" spans="42:53">
      <c r="AP1386" s="42" t="s">
        <v>59</v>
      </c>
      <c r="AQ1386" s="43">
        <v>15</v>
      </c>
      <c r="AR1386" s="42" t="s">
        <v>5</v>
      </c>
      <c r="AS1386" s="43">
        <v>8</v>
      </c>
      <c r="AT1386" s="43">
        <v>31049864</v>
      </c>
      <c r="AU1386" s="43">
        <v>0</v>
      </c>
      <c r="AV1386" s="43">
        <v>31049864</v>
      </c>
      <c r="AW1386" s="43">
        <v>63</v>
      </c>
      <c r="AX1386" s="43">
        <v>1346302</v>
      </c>
      <c r="AY1386" s="43">
        <v>1</v>
      </c>
      <c r="AZ1386" s="43">
        <v>50</v>
      </c>
      <c r="BA1386" s="43">
        <v>673151</v>
      </c>
    </row>
    <row r="1387" spans="42:53">
      <c r="AP1387" s="42" t="s">
        <v>59</v>
      </c>
      <c r="AQ1387" s="43">
        <v>15</v>
      </c>
      <c r="AR1387" s="42" t="s">
        <v>5</v>
      </c>
      <c r="AS1387" s="43">
        <v>8</v>
      </c>
      <c r="AT1387" s="43">
        <v>31049864</v>
      </c>
      <c r="AU1387" s="43">
        <v>0</v>
      </c>
      <c r="AV1387" s="43">
        <v>31049864</v>
      </c>
      <c r="AW1387" s="43">
        <v>64</v>
      </c>
      <c r="AX1387" s="43">
        <v>1299983</v>
      </c>
      <c r="AY1387" s="43">
        <v>1</v>
      </c>
      <c r="AZ1387" s="43">
        <v>49</v>
      </c>
      <c r="BA1387" s="43">
        <v>636992</v>
      </c>
    </row>
    <row r="1388" spans="42:53">
      <c r="AP1388" s="42" t="s">
        <v>59</v>
      </c>
      <c r="AQ1388" s="43">
        <v>15</v>
      </c>
      <c r="AR1388" s="42" t="s">
        <v>5</v>
      </c>
      <c r="AS1388" s="43">
        <v>8</v>
      </c>
      <c r="AT1388" s="43">
        <v>31049864</v>
      </c>
      <c r="AU1388" s="43">
        <v>0</v>
      </c>
      <c r="AV1388" s="43">
        <v>31049864</v>
      </c>
      <c r="AW1388" s="43">
        <v>65</v>
      </c>
      <c r="AX1388" s="43">
        <v>1253268</v>
      </c>
      <c r="AY1388" s="43">
        <v>1</v>
      </c>
      <c r="AZ1388" s="43">
        <v>48</v>
      </c>
      <c r="BA1388" s="43">
        <v>601569</v>
      </c>
    </row>
    <row r="1389" spans="42:53">
      <c r="AP1389" s="42" t="s">
        <v>59</v>
      </c>
      <c r="AQ1389" s="43">
        <v>15</v>
      </c>
      <c r="AR1389" s="42" t="s">
        <v>5</v>
      </c>
      <c r="AS1389" s="43">
        <v>8</v>
      </c>
      <c r="AT1389" s="43">
        <v>31049864</v>
      </c>
      <c r="AU1389" s="43">
        <v>0</v>
      </c>
      <c r="AV1389" s="43">
        <v>31049864</v>
      </c>
      <c r="AW1389" s="43">
        <v>66</v>
      </c>
      <c r="AX1389" s="43">
        <v>1809257</v>
      </c>
      <c r="AY1389" s="43">
        <v>1</v>
      </c>
      <c r="AZ1389" s="43">
        <v>48</v>
      </c>
      <c r="BA1389" s="43">
        <v>868443</v>
      </c>
    </row>
    <row r="1390" spans="42:53">
      <c r="AP1390" s="42" t="s">
        <v>59</v>
      </c>
      <c r="AQ1390" s="43">
        <v>15</v>
      </c>
      <c r="AR1390" s="42" t="s">
        <v>5</v>
      </c>
      <c r="AS1390" s="43">
        <v>8</v>
      </c>
      <c r="AT1390" s="43">
        <v>31049864</v>
      </c>
      <c r="AU1390" s="43">
        <v>0</v>
      </c>
      <c r="AV1390" s="43">
        <v>31049864</v>
      </c>
      <c r="AW1390" s="43">
        <v>67</v>
      </c>
      <c r="AX1390" s="43">
        <v>1738061</v>
      </c>
      <c r="AY1390" s="43">
        <v>1</v>
      </c>
      <c r="AZ1390" s="43">
        <v>47</v>
      </c>
      <c r="BA1390" s="43">
        <v>816889</v>
      </c>
    </row>
    <row r="1391" spans="42:53">
      <c r="AP1391" s="42" t="s">
        <v>59</v>
      </c>
      <c r="AQ1391" s="43">
        <v>15</v>
      </c>
      <c r="AR1391" s="42" t="s">
        <v>5</v>
      </c>
      <c r="AS1391" s="43">
        <v>8</v>
      </c>
      <c r="AT1391" s="43">
        <v>31049864</v>
      </c>
      <c r="AU1391" s="43">
        <v>0</v>
      </c>
      <c r="AV1391" s="43">
        <v>31049864</v>
      </c>
      <c r="AW1391" s="43">
        <v>68</v>
      </c>
      <c r="AX1391" s="43">
        <v>1666335</v>
      </c>
      <c r="AY1391" s="43">
        <v>1</v>
      </c>
      <c r="AZ1391" s="43">
        <v>46</v>
      </c>
      <c r="BA1391" s="43">
        <v>766514</v>
      </c>
    </row>
    <row r="1392" spans="42:53">
      <c r="AP1392" s="42" t="s">
        <v>59</v>
      </c>
      <c r="AQ1392" s="43">
        <v>15</v>
      </c>
      <c r="AR1392" s="42" t="s">
        <v>5</v>
      </c>
      <c r="AS1392" s="43">
        <v>8</v>
      </c>
      <c r="AT1392" s="43">
        <v>31049864</v>
      </c>
      <c r="AU1392" s="43">
        <v>0</v>
      </c>
      <c r="AV1392" s="43">
        <v>31049864</v>
      </c>
      <c r="AW1392" s="43">
        <v>69</v>
      </c>
      <c r="AX1392" s="43">
        <v>1594102</v>
      </c>
      <c r="AY1392" s="43">
        <v>1</v>
      </c>
      <c r="AZ1392" s="43">
        <v>45</v>
      </c>
      <c r="BA1392" s="43">
        <v>717346</v>
      </c>
    </row>
    <row r="1393" spans="42:53">
      <c r="AP1393" s="42" t="s">
        <v>59</v>
      </c>
      <c r="AQ1393" s="43">
        <v>16</v>
      </c>
      <c r="AR1393" s="42" t="s">
        <v>5</v>
      </c>
      <c r="AS1393" s="43">
        <v>15</v>
      </c>
      <c r="AT1393" s="43">
        <v>28801404</v>
      </c>
      <c r="AU1393" s="43">
        <v>0</v>
      </c>
      <c r="AV1393" s="43">
        <v>28801404</v>
      </c>
      <c r="AW1393" s="43">
        <v>51</v>
      </c>
      <c r="AX1393" s="43">
        <v>354835</v>
      </c>
      <c r="AY1393" s="43">
        <v>0.19</v>
      </c>
      <c r="AZ1393" s="43">
        <v>59</v>
      </c>
      <c r="BA1393" s="43">
        <v>209353</v>
      </c>
    </row>
    <row r="1394" spans="42:53">
      <c r="AP1394" s="42" t="s">
        <v>59</v>
      </c>
      <c r="AQ1394" s="43">
        <v>16</v>
      </c>
      <c r="AR1394" s="42" t="s">
        <v>5</v>
      </c>
      <c r="AS1394" s="43">
        <v>15</v>
      </c>
      <c r="AT1394" s="43">
        <v>28801404</v>
      </c>
      <c r="AU1394" s="43">
        <v>0</v>
      </c>
      <c r="AV1394" s="43">
        <v>28801404</v>
      </c>
      <c r="AW1394" s="43">
        <v>52</v>
      </c>
      <c r="AX1394" s="43">
        <v>1825735</v>
      </c>
      <c r="AY1394" s="43">
        <v>1</v>
      </c>
      <c r="AZ1394" s="43">
        <v>58</v>
      </c>
      <c r="BA1394" s="43">
        <v>1058926</v>
      </c>
    </row>
    <row r="1395" spans="42:53">
      <c r="AP1395" s="42" t="s">
        <v>59</v>
      </c>
      <c r="AQ1395" s="43">
        <v>16</v>
      </c>
      <c r="AR1395" s="42" t="s">
        <v>5</v>
      </c>
      <c r="AS1395" s="43">
        <v>15</v>
      </c>
      <c r="AT1395" s="43">
        <v>28801404</v>
      </c>
      <c r="AU1395" s="43">
        <v>0</v>
      </c>
      <c r="AV1395" s="43">
        <v>28801404</v>
      </c>
      <c r="AW1395" s="43">
        <v>53</v>
      </c>
      <c r="AX1395" s="43">
        <v>1784673</v>
      </c>
      <c r="AY1395" s="43">
        <v>1</v>
      </c>
      <c r="AZ1395" s="43">
        <v>58</v>
      </c>
      <c r="BA1395" s="43">
        <v>1035110</v>
      </c>
    </row>
    <row r="1396" spans="42:53">
      <c r="AP1396" s="42" t="s">
        <v>59</v>
      </c>
      <c r="AQ1396" s="43">
        <v>16</v>
      </c>
      <c r="AR1396" s="42" t="s">
        <v>5</v>
      </c>
      <c r="AS1396" s="43">
        <v>15</v>
      </c>
      <c r="AT1396" s="43">
        <v>28801404</v>
      </c>
      <c r="AU1396" s="43">
        <v>0</v>
      </c>
      <c r="AV1396" s="43">
        <v>28801404</v>
      </c>
      <c r="AW1396" s="43">
        <v>54</v>
      </c>
      <c r="AX1396" s="43">
        <v>1743068</v>
      </c>
      <c r="AY1396" s="43">
        <v>1</v>
      </c>
      <c r="AZ1396" s="43">
        <v>58</v>
      </c>
      <c r="BA1396" s="43">
        <v>1010979</v>
      </c>
    </row>
    <row r="1397" spans="42:53">
      <c r="AP1397" s="42" t="s">
        <v>59</v>
      </c>
      <c r="AQ1397" s="43">
        <v>16</v>
      </c>
      <c r="AR1397" s="42" t="s">
        <v>5</v>
      </c>
      <c r="AS1397" s="43">
        <v>15</v>
      </c>
      <c r="AT1397" s="43">
        <v>28801404</v>
      </c>
      <c r="AU1397" s="43">
        <v>0</v>
      </c>
      <c r="AV1397" s="43">
        <v>28801404</v>
      </c>
      <c r="AW1397" s="43">
        <v>55</v>
      </c>
      <c r="AX1397" s="43">
        <v>1700932</v>
      </c>
      <c r="AY1397" s="43">
        <v>1</v>
      </c>
      <c r="AZ1397" s="43">
        <v>57</v>
      </c>
      <c r="BA1397" s="43">
        <v>969531</v>
      </c>
    </row>
    <row r="1398" spans="42:53">
      <c r="AP1398" s="42" t="s">
        <v>59</v>
      </c>
      <c r="AQ1398" s="43">
        <v>16</v>
      </c>
      <c r="AR1398" s="42" t="s">
        <v>5</v>
      </c>
      <c r="AS1398" s="43">
        <v>15</v>
      </c>
      <c r="AT1398" s="43">
        <v>28801404</v>
      </c>
      <c r="AU1398" s="43">
        <v>0</v>
      </c>
      <c r="AV1398" s="43">
        <v>28801404</v>
      </c>
      <c r="AW1398" s="43">
        <v>56</v>
      </c>
      <c r="AX1398" s="43">
        <v>1658278</v>
      </c>
      <c r="AY1398" s="43">
        <v>1</v>
      </c>
      <c r="AZ1398" s="43">
        <v>57</v>
      </c>
      <c r="BA1398" s="43">
        <v>945218</v>
      </c>
    </row>
    <row r="1399" spans="42:53">
      <c r="AP1399" s="42" t="s">
        <v>59</v>
      </c>
      <c r="AQ1399" s="43">
        <v>16</v>
      </c>
      <c r="AR1399" s="42" t="s">
        <v>5</v>
      </c>
      <c r="AS1399" s="43">
        <v>15</v>
      </c>
      <c r="AT1399" s="43">
        <v>28801404</v>
      </c>
      <c r="AU1399" s="43">
        <v>0</v>
      </c>
      <c r="AV1399" s="43">
        <v>28801404</v>
      </c>
      <c r="AW1399" s="43">
        <v>57</v>
      </c>
      <c r="AX1399" s="43">
        <v>1615119</v>
      </c>
      <c r="AY1399" s="43">
        <v>1</v>
      </c>
      <c r="AZ1399" s="43">
        <v>57</v>
      </c>
      <c r="BA1399" s="43">
        <v>920618</v>
      </c>
    </row>
    <row r="1400" spans="42:53">
      <c r="AP1400" s="42" t="s">
        <v>59</v>
      </c>
      <c r="AQ1400" s="43">
        <v>16</v>
      </c>
      <c r="AR1400" s="42" t="s">
        <v>5</v>
      </c>
      <c r="AS1400" s="43">
        <v>15</v>
      </c>
      <c r="AT1400" s="43">
        <v>28801404</v>
      </c>
      <c r="AU1400" s="43">
        <v>0</v>
      </c>
      <c r="AV1400" s="43">
        <v>28801404</v>
      </c>
      <c r="AW1400" s="43">
        <v>58</v>
      </c>
      <c r="AX1400" s="43">
        <v>1571468</v>
      </c>
      <c r="AY1400" s="43">
        <v>1</v>
      </c>
      <c r="AZ1400" s="43">
        <v>56</v>
      </c>
      <c r="BA1400" s="43">
        <v>880022</v>
      </c>
    </row>
    <row r="1401" spans="42:53">
      <c r="AP1401" s="42" t="s">
        <v>59</v>
      </c>
      <c r="AQ1401" s="43">
        <v>16</v>
      </c>
      <c r="AR1401" s="42" t="s">
        <v>5</v>
      </c>
      <c r="AS1401" s="43">
        <v>15</v>
      </c>
      <c r="AT1401" s="43">
        <v>28801404</v>
      </c>
      <c r="AU1401" s="43">
        <v>0</v>
      </c>
      <c r="AV1401" s="43">
        <v>28801404</v>
      </c>
      <c r="AW1401" s="43">
        <v>59</v>
      </c>
      <c r="AX1401" s="43">
        <v>1527338</v>
      </c>
      <c r="AY1401" s="43">
        <v>1</v>
      </c>
      <c r="AZ1401" s="43">
        <v>56</v>
      </c>
      <c r="BA1401" s="43">
        <v>855309</v>
      </c>
    </row>
    <row r="1402" spans="42:53">
      <c r="AP1402" s="42" t="s">
        <v>59</v>
      </c>
      <c r="AQ1402" s="43">
        <v>16</v>
      </c>
      <c r="AR1402" s="42" t="s">
        <v>5</v>
      </c>
      <c r="AS1402" s="43">
        <v>15</v>
      </c>
      <c r="AT1402" s="43">
        <v>28801404</v>
      </c>
      <c r="AU1402" s="43">
        <v>0</v>
      </c>
      <c r="AV1402" s="43">
        <v>28801404</v>
      </c>
      <c r="AW1402" s="43">
        <v>60</v>
      </c>
      <c r="AX1402" s="43">
        <v>1482743</v>
      </c>
      <c r="AY1402" s="43">
        <v>1</v>
      </c>
      <c r="AZ1402" s="43">
        <v>55</v>
      </c>
      <c r="BA1402" s="43">
        <v>815509</v>
      </c>
    </row>
    <row r="1403" spans="42:53">
      <c r="AP1403" s="42" t="s">
        <v>59</v>
      </c>
      <c r="AQ1403" s="43">
        <v>16</v>
      </c>
      <c r="AR1403" s="42" t="s">
        <v>5</v>
      </c>
      <c r="AS1403" s="43">
        <v>15</v>
      </c>
      <c r="AT1403" s="43">
        <v>28801404</v>
      </c>
      <c r="AU1403" s="43">
        <v>0</v>
      </c>
      <c r="AV1403" s="43">
        <v>28801404</v>
      </c>
      <c r="AW1403" s="43">
        <v>61</v>
      </c>
      <c r="AX1403" s="43">
        <v>1437696</v>
      </c>
      <c r="AY1403" s="43">
        <v>1</v>
      </c>
      <c r="AZ1403" s="43">
        <v>55</v>
      </c>
      <c r="BA1403" s="43">
        <v>790733</v>
      </c>
    </row>
    <row r="1404" spans="42:53">
      <c r="AP1404" s="42" t="s">
        <v>59</v>
      </c>
      <c r="AQ1404" s="43">
        <v>16</v>
      </c>
      <c r="AR1404" s="42" t="s">
        <v>5</v>
      </c>
      <c r="AS1404" s="43">
        <v>15</v>
      </c>
      <c r="AT1404" s="43">
        <v>28801404</v>
      </c>
      <c r="AU1404" s="43">
        <v>0</v>
      </c>
      <c r="AV1404" s="43">
        <v>28801404</v>
      </c>
      <c r="AW1404" s="43">
        <v>62</v>
      </c>
      <c r="AX1404" s="43">
        <v>1392211</v>
      </c>
      <c r="AY1404" s="43">
        <v>1</v>
      </c>
      <c r="AZ1404" s="43">
        <v>55</v>
      </c>
      <c r="BA1404" s="43">
        <v>765716</v>
      </c>
    </row>
    <row r="1405" spans="42:53">
      <c r="AP1405" s="42" t="s">
        <v>59</v>
      </c>
      <c r="AQ1405" s="43">
        <v>16</v>
      </c>
      <c r="AR1405" s="42" t="s">
        <v>5</v>
      </c>
      <c r="AS1405" s="43">
        <v>15</v>
      </c>
      <c r="AT1405" s="43">
        <v>28801404</v>
      </c>
      <c r="AU1405" s="43">
        <v>0</v>
      </c>
      <c r="AV1405" s="43">
        <v>28801404</v>
      </c>
      <c r="AW1405" s="43">
        <v>63</v>
      </c>
      <c r="AX1405" s="43">
        <v>1346302</v>
      </c>
      <c r="AY1405" s="43">
        <v>1</v>
      </c>
      <c r="AZ1405" s="43">
        <v>54</v>
      </c>
      <c r="BA1405" s="43">
        <v>727003</v>
      </c>
    </row>
    <row r="1406" spans="42:53">
      <c r="AP1406" s="42" t="s">
        <v>59</v>
      </c>
      <c r="AQ1406" s="43">
        <v>16</v>
      </c>
      <c r="AR1406" s="42" t="s">
        <v>5</v>
      </c>
      <c r="AS1406" s="43">
        <v>15</v>
      </c>
      <c r="AT1406" s="43">
        <v>28801404</v>
      </c>
      <c r="AU1406" s="43">
        <v>0</v>
      </c>
      <c r="AV1406" s="43">
        <v>28801404</v>
      </c>
      <c r="AW1406" s="43">
        <v>64</v>
      </c>
      <c r="AX1406" s="43">
        <v>1299983</v>
      </c>
      <c r="AY1406" s="43">
        <v>1</v>
      </c>
      <c r="AZ1406" s="43">
        <v>54</v>
      </c>
      <c r="BA1406" s="43">
        <v>701991</v>
      </c>
    </row>
    <row r="1407" spans="42:53">
      <c r="AP1407" s="42" t="s">
        <v>59</v>
      </c>
      <c r="AQ1407" s="43">
        <v>16</v>
      </c>
      <c r="AR1407" s="42" t="s">
        <v>5</v>
      </c>
      <c r="AS1407" s="43">
        <v>15</v>
      </c>
      <c r="AT1407" s="43">
        <v>28801404</v>
      </c>
      <c r="AU1407" s="43">
        <v>0</v>
      </c>
      <c r="AV1407" s="43">
        <v>28801404</v>
      </c>
      <c r="AW1407" s="43">
        <v>65</v>
      </c>
      <c r="AX1407" s="43">
        <v>1253268</v>
      </c>
      <c r="AY1407" s="43">
        <v>1</v>
      </c>
      <c r="AZ1407" s="43">
        <v>53</v>
      </c>
      <c r="BA1407" s="43">
        <v>664232</v>
      </c>
    </row>
    <row r="1408" spans="42:53">
      <c r="AP1408" s="42" t="s">
        <v>59</v>
      </c>
      <c r="AQ1408" s="43">
        <v>16</v>
      </c>
      <c r="AR1408" s="42" t="s">
        <v>5</v>
      </c>
      <c r="AS1408" s="43">
        <v>15</v>
      </c>
      <c r="AT1408" s="43">
        <v>28801404</v>
      </c>
      <c r="AU1408" s="43">
        <v>0</v>
      </c>
      <c r="AV1408" s="43">
        <v>28801404</v>
      </c>
      <c r="AW1408" s="43">
        <v>66</v>
      </c>
      <c r="AX1408" s="43">
        <v>1809257</v>
      </c>
      <c r="AY1408" s="43">
        <v>1</v>
      </c>
      <c r="AZ1408" s="43">
        <v>52</v>
      </c>
      <c r="BA1408" s="43">
        <v>940814</v>
      </c>
    </row>
    <row r="1409" spans="42:53">
      <c r="AP1409" s="42" t="s">
        <v>59</v>
      </c>
      <c r="AQ1409" s="43">
        <v>16</v>
      </c>
      <c r="AR1409" s="42" t="s">
        <v>5</v>
      </c>
      <c r="AS1409" s="43">
        <v>15</v>
      </c>
      <c r="AT1409" s="43">
        <v>28801404</v>
      </c>
      <c r="AU1409" s="43">
        <v>0</v>
      </c>
      <c r="AV1409" s="43">
        <v>28801404</v>
      </c>
      <c r="AW1409" s="43">
        <v>67</v>
      </c>
      <c r="AX1409" s="43">
        <v>1738061</v>
      </c>
      <c r="AY1409" s="43">
        <v>1</v>
      </c>
      <c r="AZ1409" s="43">
        <v>52</v>
      </c>
      <c r="BA1409" s="43">
        <v>903792</v>
      </c>
    </row>
    <row r="1410" spans="42:53">
      <c r="AP1410" s="42" t="s">
        <v>59</v>
      </c>
      <c r="AQ1410" s="43">
        <v>16</v>
      </c>
      <c r="AR1410" s="42" t="s">
        <v>5</v>
      </c>
      <c r="AS1410" s="43">
        <v>15</v>
      </c>
      <c r="AT1410" s="43">
        <v>28801404</v>
      </c>
      <c r="AU1410" s="43">
        <v>0</v>
      </c>
      <c r="AV1410" s="43">
        <v>28801404</v>
      </c>
      <c r="AW1410" s="43">
        <v>68</v>
      </c>
      <c r="AX1410" s="43">
        <v>1666335</v>
      </c>
      <c r="AY1410" s="43">
        <v>1</v>
      </c>
      <c r="AZ1410" s="43">
        <v>51</v>
      </c>
      <c r="BA1410" s="43">
        <v>849831</v>
      </c>
    </row>
    <row r="1411" spans="42:53">
      <c r="AP1411" s="42" t="s">
        <v>59</v>
      </c>
      <c r="AQ1411" s="43">
        <v>16</v>
      </c>
      <c r="AR1411" s="42" t="s">
        <v>5</v>
      </c>
      <c r="AS1411" s="43">
        <v>15</v>
      </c>
      <c r="AT1411" s="43">
        <v>28801404</v>
      </c>
      <c r="AU1411" s="43">
        <v>0</v>
      </c>
      <c r="AV1411" s="43">
        <v>28801404</v>
      </c>
      <c r="AW1411" s="43">
        <v>69</v>
      </c>
      <c r="AX1411" s="43">
        <v>1594102</v>
      </c>
      <c r="AY1411" s="43">
        <v>1</v>
      </c>
      <c r="AZ1411" s="43">
        <v>51</v>
      </c>
      <c r="BA1411" s="43">
        <v>812992</v>
      </c>
    </row>
    <row r="1412" spans="42:53">
      <c r="AP1412" s="42" t="s">
        <v>59</v>
      </c>
      <c r="AQ1412" s="43">
        <v>17</v>
      </c>
      <c r="AR1412" s="42" t="s">
        <v>5</v>
      </c>
      <c r="AS1412" s="43">
        <v>22</v>
      </c>
      <c r="AT1412" s="43">
        <v>26508970</v>
      </c>
      <c r="AU1412" s="43">
        <v>0</v>
      </c>
      <c r="AV1412" s="43">
        <v>26508970</v>
      </c>
      <c r="AW1412" s="43">
        <v>53</v>
      </c>
      <c r="AX1412" s="43">
        <v>1672809</v>
      </c>
      <c r="AY1412" s="43">
        <v>0.93700000000000006</v>
      </c>
      <c r="AZ1412" s="43">
        <v>61</v>
      </c>
      <c r="BA1412" s="43">
        <v>1020413</v>
      </c>
    </row>
    <row r="1413" spans="42:53">
      <c r="AP1413" s="42" t="s">
        <v>59</v>
      </c>
      <c r="AQ1413" s="43">
        <v>17</v>
      </c>
      <c r="AR1413" s="42" t="s">
        <v>5</v>
      </c>
      <c r="AS1413" s="43">
        <v>22</v>
      </c>
      <c r="AT1413" s="43">
        <v>26508970</v>
      </c>
      <c r="AU1413" s="43">
        <v>0</v>
      </c>
      <c r="AV1413" s="43">
        <v>26508970</v>
      </c>
      <c r="AW1413" s="43">
        <v>54</v>
      </c>
      <c r="AX1413" s="43">
        <v>1743068</v>
      </c>
      <c r="AY1413" s="43">
        <v>1</v>
      </c>
      <c r="AZ1413" s="43">
        <v>61</v>
      </c>
      <c r="BA1413" s="43">
        <v>1063271</v>
      </c>
    </row>
    <row r="1414" spans="42:53">
      <c r="AP1414" s="42" t="s">
        <v>59</v>
      </c>
      <c r="AQ1414" s="43">
        <v>17</v>
      </c>
      <c r="AR1414" s="42" t="s">
        <v>5</v>
      </c>
      <c r="AS1414" s="43">
        <v>22</v>
      </c>
      <c r="AT1414" s="43">
        <v>26508970</v>
      </c>
      <c r="AU1414" s="43">
        <v>0</v>
      </c>
      <c r="AV1414" s="43">
        <v>26508970</v>
      </c>
      <c r="AW1414" s="43">
        <v>55</v>
      </c>
      <c r="AX1414" s="43">
        <v>1700932</v>
      </c>
      <c r="AY1414" s="43">
        <v>1</v>
      </c>
      <c r="AZ1414" s="43">
        <v>60</v>
      </c>
      <c r="BA1414" s="43">
        <v>1020559</v>
      </c>
    </row>
    <row r="1415" spans="42:53">
      <c r="AP1415" s="42" t="s">
        <v>59</v>
      </c>
      <c r="AQ1415" s="43">
        <v>17</v>
      </c>
      <c r="AR1415" s="42" t="s">
        <v>5</v>
      </c>
      <c r="AS1415" s="43">
        <v>22</v>
      </c>
      <c r="AT1415" s="43">
        <v>26508970</v>
      </c>
      <c r="AU1415" s="43">
        <v>0</v>
      </c>
      <c r="AV1415" s="43">
        <v>26508970</v>
      </c>
      <c r="AW1415" s="43">
        <v>56</v>
      </c>
      <c r="AX1415" s="43">
        <v>1658278</v>
      </c>
      <c r="AY1415" s="43">
        <v>1</v>
      </c>
      <c r="AZ1415" s="43">
        <v>60</v>
      </c>
      <c r="BA1415" s="43">
        <v>994967</v>
      </c>
    </row>
    <row r="1416" spans="42:53">
      <c r="AP1416" s="42" t="s">
        <v>59</v>
      </c>
      <c r="AQ1416" s="43">
        <v>17</v>
      </c>
      <c r="AR1416" s="42" t="s">
        <v>5</v>
      </c>
      <c r="AS1416" s="43">
        <v>22</v>
      </c>
      <c r="AT1416" s="43">
        <v>26508970</v>
      </c>
      <c r="AU1416" s="43">
        <v>0</v>
      </c>
      <c r="AV1416" s="43">
        <v>26508970</v>
      </c>
      <c r="AW1416" s="43">
        <v>57</v>
      </c>
      <c r="AX1416" s="43">
        <v>1615119</v>
      </c>
      <c r="AY1416" s="43">
        <v>1</v>
      </c>
      <c r="AZ1416" s="43">
        <v>60</v>
      </c>
      <c r="BA1416" s="43">
        <v>969071</v>
      </c>
    </row>
    <row r="1417" spans="42:53">
      <c r="AP1417" s="42" t="s">
        <v>59</v>
      </c>
      <c r="AQ1417" s="43">
        <v>17</v>
      </c>
      <c r="AR1417" s="42" t="s">
        <v>5</v>
      </c>
      <c r="AS1417" s="43">
        <v>22</v>
      </c>
      <c r="AT1417" s="43">
        <v>26508970</v>
      </c>
      <c r="AU1417" s="43">
        <v>0</v>
      </c>
      <c r="AV1417" s="43">
        <v>26508970</v>
      </c>
      <c r="AW1417" s="43">
        <v>58</v>
      </c>
      <c r="AX1417" s="43">
        <v>1571468</v>
      </c>
      <c r="AY1417" s="43">
        <v>1</v>
      </c>
      <c r="AZ1417" s="43">
        <v>60</v>
      </c>
      <c r="BA1417" s="43">
        <v>942881</v>
      </c>
    </row>
    <row r="1418" spans="42:53">
      <c r="AP1418" s="42" t="s">
        <v>59</v>
      </c>
      <c r="AQ1418" s="43">
        <v>17</v>
      </c>
      <c r="AR1418" s="42" t="s">
        <v>5</v>
      </c>
      <c r="AS1418" s="43">
        <v>22</v>
      </c>
      <c r="AT1418" s="43">
        <v>26508970</v>
      </c>
      <c r="AU1418" s="43">
        <v>0</v>
      </c>
      <c r="AV1418" s="43">
        <v>26508970</v>
      </c>
      <c r="AW1418" s="43">
        <v>59</v>
      </c>
      <c r="AX1418" s="43">
        <v>1527338</v>
      </c>
      <c r="AY1418" s="43">
        <v>1</v>
      </c>
      <c r="AZ1418" s="43">
        <v>59</v>
      </c>
      <c r="BA1418" s="43">
        <v>901129</v>
      </c>
    </row>
    <row r="1419" spans="42:53">
      <c r="AP1419" s="42" t="s">
        <v>59</v>
      </c>
      <c r="AQ1419" s="43">
        <v>17</v>
      </c>
      <c r="AR1419" s="42" t="s">
        <v>5</v>
      </c>
      <c r="AS1419" s="43">
        <v>22</v>
      </c>
      <c r="AT1419" s="43">
        <v>26508970</v>
      </c>
      <c r="AU1419" s="43">
        <v>0</v>
      </c>
      <c r="AV1419" s="43">
        <v>26508970</v>
      </c>
      <c r="AW1419" s="43">
        <v>60</v>
      </c>
      <c r="AX1419" s="43">
        <v>1482743</v>
      </c>
      <c r="AY1419" s="43">
        <v>1</v>
      </c>
      <c r="AZ1419" s="43">
        <v>59</v>
      </c>
      <c r="BA1419" s="43">
        <v>874818</v>
      </c>
    </row>
    <row r="1420" spans="42:53">
      <c r="AP1420" s="42" t="s">
        <v>59</v>
      </c>
      <c r="AQ1420" s="43">
        <v>17</v>
      </c>
      <c r="AR1420" s="42" t="s">
        <v>5</v>
      </c>
      <c r="AS1420" s="43">
        <v>22</v>
      </c>
      <c r="AT1420" s="43">
        <v>26508970</v>
      </c>
      <c r="AU1420" s="43">
        <v>0</v>
      </c>
      <c r="AV1420" s="43">
        <v>26508970</v>
      </c>
      <c r="AW1420" s="43">
        <v>61</v>
      </c>
      <c r="AX1420" s="43">
        <v>1437696</v>
      </c>
      <c r="AY1420" s="43">
        <v>1</v>
      </c>
      <c r="AZ1420" s="43">
        <v>59</v>
      </c>
      <c r="BA1420" s="43">
        <v>848241</v>
      </c>
    </row>
    <row r="1421" spans="42:53">
      <c r="AP1421" s="42" t="s">
        <v>59</v>
      </c>
      <c r="AQ1421" s="43">
        <v>17</v>
      </c>
      <c r="AR1421" s="42" t="s">
        <v>5</v>
      </c>
      <c r="AS1421" s="43">
        <v>22</v>
      </c>
      <c r="AT1421" s="43">
        <v>26508970</v>
      </c>
      <c r="AU1421" s="43">
        <v>0</v>
      </c>
      <c r="AV1421" s="43">
        <v>26508970</v>
      </c>
      <c r="AW1421" s="43">
        <v>62</v>
      </c>
      <c r="AX1421" s="43">
        <v>1392211</v>
      </c>
      <c r="AY1421" s="43">
        <v>1</v>
      </c>
      <c r="AZ1421" s="43">
        <v>58</v>
      </c>
      <c r="BA1421" s="43">
        <v>807482</v>
      </c>
    </row>
    <row r="1422" spans="42:53">
      <c r="AP1422" s="42" t="s">
        <v>59</v>
      </c>
      <c r="AQ1422" s="43">
        <v>17</v>
      </c>
      <c r="AR1422" s="42" t="s">
        <v>5</v>
      </c>
      <c r="AS1422" s="43">
        <v>22</v>
      </c>
      <c r="AT1422" s="43">
        <v>26508970</v>
      </c>
      <c r="AU1422" s="43">
        <v>0</v>
      </c>
      <c r="AV1422" s="43">
        <v>26508970</v>
      </c>
      <c r="AW1422" s="43">
        <v>63</v>
      </c>
      <c r="AX1422" s="43">
        <v>1346302</v>
      </c>
      <c r="AY1422" s="43">
        <v>1</v>
      </c>
      <c r="AZ1422" s="43">
        <v>58</v>
      </c>
      <c r="BA1422" s="43">
        <v>780855</v>
      </c>
    </row>
    <row r="1423" spans="42:53">
      <c r="AP1423" s="42" t="s">
        <v>59</v>
      </c>
      <c r="AQ1423" s="43">
        <v>17</v>
      </c>
      <c r="AR1423" s="42" t="s">
        <v>5</v>
      </c>
      <c r="AS1423" s="43">
        <v>22</v>
      </c>
      <c r="AT1423" s="43">
        <v>26508970</v>
      </c>
      <c r="AU1423" s="43">
        <v>0</v>
      </c>
      <c r="AV1423" s="43">
        <v>26508970</v>
      </c>
      <c r="AW1423" s="43">
        <v>64</v>
      </c>
      <c r="AX1423" s="43">
        <v>1299983</v>
      </c>
      <c r="AY1423" s="43">
        <v>1</v>
      </c>
      <c r="AZ1423" s="43">
        <v>58</v>
      </c>
      <c r="BA1423" s="43">
        <v>753990</v>
      </c>
    </row>
    <row r="1424" spans="42:53">
      <c r="AP1424" s="42" t="s">
        <v>59</v>
      </c>
      <c r="AQ1424" s="43">
        <v>17</v>
      </c>
      <c r="AR1424" s="42" t="s">
        <v>5</v>
      </c>
      <c r="AS1424" s="43">
        <v>22</v>
      </c>
      <c r="AT1424" s="43">
        <v>26508970</v>
      </c>
      <c r="AU1424" s="43">
        <v>0</v>
      </c>
      <c r="AV1424" s="43">
        <v>26508970</v>
      </c>
      <c r="AW1424" s="43">
        <v>65</v>
      </c>
      <c r="AX1424" s="43">
        <v>1253268</v>
      </c>
      <c r="AY1424" s="43">
        <v>1</v>
      </c>
      <c r="AZ1424" s="43">
        <v>57</v>
      </c>
      <c r="BA1424" s="43">
        <v>714363</v>
      </c>
    </row>
    <row r="1425" spans="42:53">
      <c r="AP1425" s="42" t="s">
        <v>59</v>
      </c>
      <c r="AQ1425" s="43">
        <v>17</v>
      </c>
      <c r="AR1425" s="42" t="s">
        <v>5</v>
      </c>
      <c r="AS1425" s="43">
        <v>22</v>
      </c>
      <c r="AT1425" s="43">
        <v>26508970</v>
      </c>
      <c r="AU1425" s="43">
        <v>0</v>
      </c>
      <c r="AV1425" s="43">
        <v>26508970</v>
      </c>
      <c r="AW1425" s="43">
        <v>66</v>
      </c>
      <c r="AX1425" s="43">
        <v>1809257</v>
      </c>
      <c r="AY1425" s="43">
        <v>1</v>
      </c>
      <c r="AZ1425" s="43">
        <v>57</v>
      </c>
      <c r="BA1425" s="43">
        <v>1031276</v>
      </c>
    </row>
    <row r="1426" spans="42:53">
      <c r="AP1426" s="42" t="s">
        <v>59</v>
      </c>
      <c r="AQ1426" s="43">
        <v>17</v>
      </c>
      <c r="AR1426" s="42" t="s">
        <v>5</v>
      </c>
      <c r="AS1426" s="43">
        <v>22</v>
      </c>
      <c r="AT1426" s="43">
        <v>26508970</v>
      </c>
      <c r="AU1426" s="43">
        <v>0</v>
      </c>
      <c r="AV1426" s="43">
        <v>26508970</v>
      </c>
      <c r="AW1426" s="43">
        <v>67</v>
      </c>
      <c r="AX1426" s="43">
        <v>1738061</v>
      </c>
      <c r="AY1426" s="43">
        <v>1</v>
      </c>
      <c r="AZ1426" s="43">
        <v>57</v>
      </c>
      <c r="BA1426" s="43">
        <v>990695</v>
      </c>
    </row>
    <row r="1427" spans="42:53">
      <c r="AP1427" s="42" t="s">
        <v>59</v>
      </c>
      <c r="AQ1427" s="43">
        <v>17</v>
      </c>
      <c r="AR1427" s="42" t="s">
        <v>5</v>
      </c>
      <c r="AS1427" s="43">
        <v>22</v>
      </c>
      <c r="AT1427" s="43">
        <v>26508970</v>
      </c>
      <c r="AU1427" s="43">
        <v>0</v>
      </c>
      <c r="AV1427" s="43">
        <v>26508970</v>
      </c>
      <c r="AW1427" s="43">
        <v>68</v>
      </c>
      <c r="AX1427" s="43">
        <v>1666335</v>
      </c>
      <c r="AY1427" s="43">
        <v>1</v>
      </c>
      <c r="AZ1427" s="43">
        <v>56</v>
      </c>
      <c r="BA1427" s="43">
        <v>933148</v>
      </c>
    </row>
    <row r="1428" spans="42:53">
      <c r="AP1428" s="42" t="s">
        <v>59</v>
      </c>
      <c r="AQ1428" s="43">
        <v>17</v>
      </c>
      <c r="AR1428" s="42" t="s">
        <v>5</v>
      </c>
      <c r="AS1428" s="43">
        <v>22</v>
      </c>
      <c r="AT1428" s="43">
        <v>26508970</v>
      </c>
      <c r="AU1428" s="43">
        <v>0</v>
      </c>
      <c r="AV1428" s="43">
        <v>26508970</v>
      </c>
      <c r="AW1428" s="43">
        <v>69</v>
      </c>
      <c r="AX1428" s="43">
        <v>1594102</v>
      </c>
      <c r="AY1428" s="43">
        <v>1</v>
      </c>
      <c r="AZ1428" s="43">
        <v>56</v>
      </c>
      <c r="BA1428" s="43">
        <v>892697</v>
      </c>
    </row>
    <row r="1429" spans="42:53">
      <c r="AP1429" s="42" t="s">
        <v>59</v>
      </c>
      <c r="AQ1429" s="43">
        <v>18</v>
      </c>
      <c r="AR1429" s="42" t="s">
        <v>5</v>
      </c>
      <c r="AS1429" s="43">
        <v>29</v>
      </c>
      <c r="AT1429" s="43">
        <v>24193268</v>
      </c>
      <c r="AU1429" s="43">
        <v>0</v>
      </c>
      <c r="AV1429" s="43">
        <v>24193268</v>
      </c>
      <c r="AW1429" s="43">
        <v>54</v>
      </c>
      <c r="AX1429" s="43">
        <v>1100175</v>
      </c>
      <c r="AY1429" s="43">
        <v>0.63100000000000001</v>
      </c>
      <c r="AZ1429" s="43">
        <v>63</v>
      </c>
      <c r="BA1429" s="43">
        <v>693110</v>
      </c>
    </row>
    <row r="1430" spans="42:53">
      <c r="AP1430" s="42" t="s">
        <v>59</v>
      </c>
      <c r="AQ1430" s="43">
        <v>18</v>
      </c>
      <c r="AR1430" s="42" t="s">
        <v>5</v>
      </c>
      <c r="AS1430" s="43">
        <v>29</v>
      </c>
      <c r="AT1430" s="43">
        <v>24193268</v>
      </c>
      <c r="AU1430" s="43">
        <v>0</v>
      </c>
      <c r="AV1430" s="43">
        <v>24193268</v>
      </c>
      <c r="AW1430" s="43">
        <v>55</v>
      </c>
      <c r="AX1430" s="43">
        <v>1700932</v>
      </c>
      <c r="AY1430" s="43">
        <v>1</v>
      </c>
      <c r="AZ1430" s="43">
        <v>63</v>
      </c>
      <c r="BA1430" s="43">
        <v>1071587</v>
      </c>
    </row>
    <row r="1431" spans="42:53">
      <c r="AP1431" s="42" t="s">
        <v>59</v>
      </c>
      <c r="AQ1431" s="43">
        <v>18</v>
      </c>
      <c r="AR1431" s="42" t="s">
        <v>5</v>
      </c>
      <c r="AS1431" s="43">
        <v>29</v>
      </c>
      <c r="AT1431" s="43">
        <v>24193268</v>
      </c>
      <c r="AU1431" s="43">
        <v>0</v>
      </c>
      <c r="AV1431" s="43">
        <v>24193268</v>
      </c>
      <c r="AW1431" s="43">
        <v>56</v>
      </c>
      <c r="AX1431" s="43">
        <v>1658278</v>
      </c>
      <c r="AY1431" s="43">
        <v>1</v>
      </c>
      <c r="AZ1431" s="43">
        <v>63</v>
      </c>
      <c r="BA1431" s="43">
        <v>1044715</v>
      </c>
    </row>
    <row r="1432" spans="42:53">
      <c r="AP1432" s="42" t="s">
        <v>59</v>
      </c>
      <c r="AQ1432" s="43">
        <v>18</v>
      </c>
      <c r="AR1432" s="42" t="s">
        <v>5</v>
      </c>
      <c r="AS1432" s="43">
        <v>29</v>
      </c>
      <c r="AT1432" s="43">
        <v>24193268</v>
      </c>
      <c r="AU1432" s="43">
        <v>0</v>
      </c>
      <c r="AV1432" s="43">
        <v>24193268</v>
      </c>
      <c r="AW1432" s="43">
        <v>57</v>
      </c>
      <c r="AX1432" s="43">
        <v>1615119</v>
      </c>
      <c r="AY1432" s="43">
        <v>1</v>
      </c>
      <c r="AZ1432" s="43">
        <v>63</v>
      </c>
      <c r="BA1432" s="43">
        <v>1017525</v>
      </c>
    </row>
    <row r="1433" spans="42:53">
      <c r="AP1433" s="42" t="s">
        <v>59</v>
      </c>
      <c r="AQ1433" s="43">
        <v>18</v>
      </c>
      <c r="AR1433" s="42" t="s">
        <v>5</v>
      </c>
      <c r="AS1433" s="43">
        <v>29</v>
      </c>
      <c r="AT1433" s="43">
        <v>24193268</v>
      </c>
      <c r="AU1433" s="43">
        <v>0</v>
      </c>
      <c r="AV1433" s="43">
        <v>24193268</v>
      </c>
      <c r="AW1433" s="43">
        <v>58</v>
      </c>
      <c r="AX1433" s="43">
        <v>1571468</v>
      </c>
      <c r="AY1433" s="43">
        <v>1</v>
      </c>
      <c r="AZ1433" s="43">
        <v>63</v>
      </c>
      <c r="BA1433" s="43">
        <v>990025</v>
      </c>
    </row>
    <row r="1434" spans="42:53">
      <c r="AP1434" s="42" t="s">
        <v>59</v>
      </c>
      <c r="AQ1434" s="43">
        <v>18</v>
      </c>
      <c r="AR1434" s="42" t="s">
        <v>5</v>
      </c>
      <c r="AS1434" s="43">
        <v>29</v>
      </c>
      <c r="AT1434" s="43">
        <v>24193268</v>
      </c>
      <c r="AU1434" s="43">
        <v>0</v>
      </c>
      <c r="AV1434" s="43">
        <v>24193268</v>
      </c>
      <c r="AW1434" s="43">
        <v>59</v>
      </c>
      <c r="AX1434" s="43">
        <v>1527338</v>
      </c>
      <c r="AY1434" s="43">
        <v>1</v>
      </c>
      <c r="AZ1434" s="43">
        <v>62</v>
      </c>
      <c r="BA1434" s="43">
        <v>946950</v>
      </c>
    </row>
    <row r="1435" spans="42:53">
      <c r="AP1435" s="42" t="s">
        <v>59</v>
      </c>
      <c r="AQ1435" s="43">
        <v>18</v>
      </c>
      <c r="AR1435" s="42" t="s">
        <v>5</v>
      </c>
      <c r="AS1435" s="43">
        <v>29</v>
      </c>
      <c r="AT1435" s="43">
        <v>24193268</v>
      </c>
      <c r="AU1435" s="43">
        <v>0</v>
      </c>
      <c r="AV1435" s="43">
        <v>24193268</v>
      </c>
      <c r="AW1435" s="43">
        <v>60</v>
      </c>
      <c r="AX1435" s="43">
        <v>1482743</v>
      </c>
      <c r="AY1435" s="43">
        <v>1</v>
      </c>
      <c r="AZ1435" s="43">
        <v>62</v>
      </c>
      <c r="BA1435" s="43">
        <v>919301</v>
      </c>
    </row>
    <row r="1436" spans="42:53">
      <c r="AP1436" s="42" t="s">
        <v>59</v>
      </c>
      <c r="AQ1436" s="43">
        <v>18</v>
      </c>
      <c r="AR1436" s="42" t="s">
        <v>5</v>
      </c>
      <c r="AS1436" s="43">
        <v>29</v>
      </c>
      <c r="AT1436" s="43">
        <v>24193268</v>
      </c>
      <c r="AU1436" s="43">
        <v>0</v>
      </c>
      <c r="AV1436" s="43">
        <v>24193268</v>
      </c>
      <c r="AW1436" s="43">
        <v>61</v>
      </c>
      <c r="AX1436" s="43">
        <v>1437696</v>
      </c>
      <c r="AY1436" s="43">
        <v>1</v>
      </c>
      <c r="AZ1436" s="43">
        <v>62</v>
      </c>
      <c r="BA1436" s="43">
        <v>891372</v>
      </c>
    </row>
    <row r="1437" spans="42:53">
      <c r="AP1437" s="42" t="s">
        <v>59</v>
      </c>
      <c r="AQ1437" s="43">
        <v>18</v>
      </c>
      <c r="AR1437" s="42" t="s">
        <v>5</v>
      </c>
      <c r="AS1437" s="43">
        <v>29</v>
      </c>
      <c r="AT1437" s="43">
        <v>24193268</v>
      </c>
      <c r="AU1437" s="43">
        <v>0</v>
      </c>
      <c r="AV1437" s="43">
        <v>24193268</v>
      </c>
      <c r="AW1437" s="43">
        <v>62</v>
      </c>
      <c r="AX1437" s="43">
        <v>1392211</v>
      </c>
      <c r="AY1437" s="43">
        <v>1</v>
      </c>
      <c r="AZ1437" s="43">
        <v>62</v>
      </c>
      <c r="BA1437" s="43">
        <v>863171</v>
      </c>
    </row>
    <row r="1438" spans="42:53">
      <c r="AP1438" s="42" t="s">
        <v>59</v>
      </c>
      <c r="AQ1438" s="43">
        <v>18</v>
      </c>
      <c r="AR1438" s="42" t="s">
        <v>5</v>
      </c>
      <c r="AS1438" s="43">
        <v>29</v>
      </c>
      <c r="AT1438" s="43">
        <v>24193268</v>
      </c>
      <c r="AU1438" s="43">
        <v>0</v>
      </c>
      <c r="AV1438" s="43">
        <v>24193268</v>
      </c>
      <c r="AW1438" s="43">
        <v>63</v>
      </c>
      <c r="AX1438" s="43">
        <v>1346302</v>
      </c>
      <c r="AY1438" s="43">
        <v>1</v>
      </c>
      <c r="AZ1438" s="43">
        <v>62</v>
      </c>
      <c r="BA1438" s="43">
        <v>834707</v>
      </c>
    </row>
    <row r="1439" spans="42:53">
      <c r="AP1439" s="42" t="s">
        <v>59</v>
      </c>
      <c r="AQ1439" s="43">
        <v>18</v>
      </c>
      <c r="AR1439" s="42" t="s">
        <v>5</v>
      </c>
      <c r="AS1439" s="43">
        <v>29</v>
      </c>
      <c r="AT1439" s="43">
        <v>24193268</v>
      </c>
      <c r="AU1439" s="43">
        <v>0</v>
      </c>
      <c r="AV1439" s="43">
        <v>24193268</v>
      </c>
      <c r="AW1439" s="43">
        <v>64</v>
      </c>
      <c r="AX1439" s="43">
        <v>1299983</v>
      </c>
      <c r="AY1439" s="43">
        <v>1</v>
      </c>
      <c r="AZ1439" s="43">
        <v>62</v>
      </c>
      <c r="BA1439" s="43">
        <v>805989</v>
      </c>
    </row>
    <row r="1440" spans="42:53">
      <c r="AP1440" s="42" t="s">
        <v>59</v>
      </c>
      <c r="AQ1440" s="43">
        <v>18</v>
      </c>
      <c r="AR1440" s="42" t="s">
        <v>5</v>
      </c>
      <c r="AS1440" s="43">
        <v>29</v>
      </c>
      <c r="AT1440" s="43">
        <v>24193268</v>
      </c>
      <c r="AU1440" s="43">
        <v>0</v>
      </c>
      <c r="AV1440" s="43">
        <v>24193268</v>
      </c>
      <c r="AW1440" s="43">
        <v>65</v>
      </c>
      <c r="AX1440" s="43">
        <v>1253268</v>
      </c>
      <c r="AY1440" s="43">
        <v>1</v>
      </c>
      <c r="AZ1440" s="43">
        <v>61</v>
      </c>
      <c r="BA1440" s="43">
        <v>764493</v>
      </c>
    </row>
    <row r="1441" spans="42:53">
      <c r="AP1441" s="42" t="s">
        <v>59</v>
      </c>
      <c r="AQ1441" s="43">
        <v>18</v>
      </c>
      <c r="AR1441" s="42" t="s">
        <v>5</v>
      </c>
      <c r="AS1441" s="43">
        <v>29</v>
      </c>
      <c r="AT1441" s="43">
        <v>24193268</v>
      </c>
      <c r="AU1441" s="43">
        <v>0</v>
      </c>
      <c r="AV1441" s="43">
        <v>24193268</v>
      </c>
      <c r="AW1441" s="43">
        <v>66</v>
      </c>
      <c r="AX1441" s="43">
        <v>1809257</v>
      </c>
      <c r="AY1441" s="43">
        <v>1</v>
      </c>
      <c r="AZ1441" s="43">
        <v>61</v>
      </c>
      <c r="BA1441" s="43">
        <v>1103647</v>
      </c>
    </row>
    <row r="1442" spans="42:53">
      <c r="AP1442" s="42" t="s">
        <v>59</v>
      </c>
      <c r="AQ1442" s="43">
        <v>18</v>
      </c>
      <c r="AR1442" s="42" t="s">
        <v>5</v>
      </c>
      <c r="AS1442" s="43">
        <v>29</v>
      </c>
      <c r="AT1442" s="43">
        <v>24193268</v>
      </c>
      <c r="AU1442" s="43">
        <v>0</v>
      </c>
      <c r="AV1442" s="43">
        <v>24193268</v>
      </c>
      <c r="AW1442" s="43">
        <v>67</v>
      </c>
      <c r="AX1442" s="43">
        <v>1738061</v>
      </c>
      <c r="AY1442" s="43">
        <v>1</v>
      </c>
      <c r="AZ1442" s="43">
        <v>61</v>
      </c>
      <c r="BA1442" s="43">
        <v>1060217</v>
      </c>
    </row>
    <row r="1443" spans="42:53">
      <c r="AP1443" s="42" t="s">
        <v>59</v>
      </c>
      <c r="AQ1443" s="43">
        <v>18</v>
      </c>
      <c r="AR1443" s="42" t="s">
        <v>5</v>
      </c>
      <c r="AS1443" s="43">
        <v>29</v>
      </c>
      <c r="AT1443" s="43">
        <v>24193268</v>
      </c>
      <c r="AU1443" s="43">
        <v>0</v>
      </c>
      <c r="AV1443" s="43">
        <v>24193268</v>
      </c>
      <c r="AW1443" s="43">
        <v>68</v>
      </c>
      <c r="AX1443" s="43">
        <v>1666335</v>
      </c>
      <c r="AY1443" s="43">
        <v>1</v>
      </c>
      <c r="AZ1443" s="43">
        <v>61</v>
      </c>
      <c r="BA1443" s="43">
        <v>1016464</v>
      </c>
    </row>
    <row r="1444" spans="42:53">
      <c r="AP1444" s="42" t="s">
        <v>59</v>
      </c>
      <c r="AQ1444" s="43">
        <v>18</v>
      </c>
      <c r="AR1444" s="42" t="s">
        <v>5</v>
      </c>
      <c r="AS1444" s="43">
        <v>29</v>
      </c>
      <c r="AT1444" s="43">
        <v>24193268</v>
      </c>
      <c r="AU1444" s="43">
        <v>0</v>
      </c>
      <c r="AV1444" s="43">
        <v>24193268</v>
      </c>
      <c r="AW1444" s="43">
        <v>69</v>
      </c>
      <c r="AX1444" s="43">
        <v>1594102</v>
      </c>
      <c r="AY1444" s="43">
        <v>1</v>
      </c>
      <c r="AZ1444" s="43">
        <v>61</v>
      </c>
      <c r="BA1444" s="43">
        <v>972402</v>
      </c>
    </row>
    <row r="1445" spans="42:53">
      <c r="AP1445" s="42" t="s">
        <v>59</v>
      </c>
      <c r="AQ1445" s="43">
        <v>19</v>
      </c>
      <c r="AR1445" s="42" t="s">
        <v>6</v>
      </c>
      <c r="AS1445" s="43">
        <v>6</v>
      </c>
      <c r="AT1445" s="43">
        <v>21875005</v>
      </c>
      <c r="AU1445" s="43">
        <v>0</v>
      </c>
      <c r="AV1445" s="43">
        <v>21875005</v>
      </c>
      <c r="AW1445" s="43">
        <v>55</v>
      </c>
      <c r="AX1445" s="43">
        <v>482845</v>
      </c>
      <c r="AY1445" s="43">
        <v>0.28399999999999997</v>
      </c>
      <c r="AZ1445" s="43">
        <v>66</v>
      </c>
      <c r="BA1445" s="43">
        <v>318678</v>
      </c>
    </row>
    <row r="1446" spans="42:53">
      <c r="AP1446" s="42" t="s">
        <v>59</v>
      </c>
      <c r="AQ1446" s="43">
        <v>19</v>
      </c>
      <c r="AR1446" s="42" t="s">
        <v>6</v>
      </c>
      <c r="AS1446" s="43">
        <v>6</v>
      </c>
      <c r="AT1446" s="43">
        <v>21875005</v>
      </c>
      <c r="AU1446" s="43">
        <v>0</v>
      </c>
      <c r="AV1446" s="43">
        <v>21875005</v>
      </c>
      <c r="AW1446" s="43">
        <v>56</v>
      </c>
      <c r="AX1446" s="43">
        <v>1658278</v>
      </c>
      <c r="AY1446" s="43">
        <v>1</v>
      </c>
      <c r="AZ1446" s="43">
        <v>66</v>
      </c>
      <c r="BA1446" s="43">
        <v>1094463</v>
      </c>
    </row>
    <row r="1447" spans="42:53">
      <c r="AP1447" s="42" t="s">
        <v>59</v>
      </c>
      <c r="AQ1447" s="43">
        <v>19</v>
      </c>
      <c r="AR1447" s="42" t="s">
        <v>6</v>
      </c>
      <c r="AS1447" s="43">
        <v>6</v>
      </c>
      <c r="AT1447" s="43">
        <v>21875005</v>
      </c>
      <c r="AU1447" s="43">
        <v>0</v>
      </c>
      <c r="AV1447" s="43">
        <v>21875005</v>
      </c>
      <c r="AW1447" s="43">
        <v>57</v>
      </c>
      <c r="AX1447" s="43">
        <v>1615119</v>
      </c>
      <c r="AY1447" s="43">
        <v>1</v>
      </c>
      <c r="AZ1447" s="43">
        <v>66</v>
      </c>
      <c r="BA1447" s="43">
        <v>1065979</v>
      </c>
    </row>
    <row r="1448" spans="42:53">
      <c r="AP1448" s="42" t="s">
        <v>59</v>
      </c>
      <c r="AQ1448" s="43">
        <v>19</v>
      </c>
      <c r="AR1448" s="42" t="s">
        <v>6</v>
      </c>
      <c r="AS1448" s="43">
        <v>6</v>
      </c>
      <c r="AT1448" s="43">
        <v>21875005</v>
      </c>
      <c r="AU1448" s="43">
        <v>0</v>
      </c>
      <c r="AV1448" s="43">
        <v>21875005</v>
      </c>
      <c r="AW1448" s="43">
        <v>58</v>
      </c>
      <c r="AX1448" s="43">
        <v>1571468</v>
      </c>
      <c r="AY1448" s="43">
        <v>1</v>
      </c>
      <c r="AZ1448" s="43">
        <v>66</v>
      </c>
      <c r="BA1448" s="43">
        <v>1037169</v>
      </c>
    </row>
    <row r="1449" spans="42:53">
      <c r="AP1449" s="42" t="s">
        <v>59</v>
      </c>
      <c r="AQ1449" s="43">
        <v>19</v>
      </c>
      <c r="AR1449" s="42" t="s">
        <v>6</v>
      </c>
      <c r="AS1449" s="43">
        <v>6</v>
      </c>
      <c r="AT1449" s="43">
        <v>21875005</v>
      </c>
      <c r="AU1449" s="43">
        <v>0</v>
      </c>
      <c r="AV1449" s="43">
        <v>21875005</v>
      </c>
      <c r="AW1449" s="43">
        <v>59</v>
      </c>
      <c r="AX1449" s="43">
        <v>1527338</v>
      </c>
      <c r="AY1449" s="43">
        <v>1</v>
      </c>
      <c r="AZ1449" s="43">
        <v>66</v>
      </c>
      <c r="BA1449" s="43">
        <v>1008043</v>
      </c>
    </row>
    <row r="1450" spans="42:53">
      <c r="AP1450" s="42" t="s">
        <v>59</v>
      </c>
      <c r="AQ1450" s="43">
        <v>19</v>
      </c>
      <c r="AR1450" s="42" t="s">
        <v>6</v>
      </c>
      <c r="AS1450" s="43">
        <v>6</v>
      </c>
      <c r="AT1450" s="43">
        <v>21875005</v>
      </c>
      <c r="AU1450" s="43">
        <v>0</v>
      </c>
      <c r="AV1450" s="43">
        <v>21875005</v>
      </c>
      <c r="AW1450" s="43">
        <v>60</v>
      </c>
      <c r="AX1450" s="43">
        <v>1482743</v>
      </c>
      <c r="AY1450" s="43">
        <v>1</v>
      </c>
      <c r="AZ1450" s="43">
        <v>65</v>
      </c>
      <c r="BA1450" s="43">
        <v>963783</v>
      </c>
    </row>
    <row r="1451" spans="42:53">
      <c r="AP1451" s="42" t="s">
        <v>59</v>
      </c>
      <c r="AQ1451" s="43">
        <v>19</v>
      </c>
      <c r="AR1451" s="42" t="s">
        <v>6</v>
      </c>
      <c r="AS1451" s="43">
        <v>6</v>
      </c>
      <c r="AT1451" s="43">
        <v>21875005</v>
      </c>
      <c r="AU1451" s="43">
        <v>0</v>
      </c>
      <c r="AV1451" s="43">
        <v>21875005</v>
      </c>
      <c r="AW1451" s="43">
        <v>61</v>
      </c>
      <c r="AX1451" s="43">
        <v>1437696</v>
      </c>
      <c r="AY1451" s="43">
        <v>1</v>
      </c>
      <c r="AZ1451" s="43">
        <v>65</v>
      </c>
      <c r="BA1451" s="43">
        <v>934502</v>
      </c>
    </row>
    <row r="1452" spans="42:53">
      <c r="AP1452" s="42" t="s">
        <v>59</v>
      </c>
      <c r="AQ1452" s="43">
        <v>19</v>
      </c>
      <c r="AR1452" s="42" t="s">
        <v>6</v>
      </c>
      <c r="AS1452" s="43">
        <v>6</v>
      </c>
      <c r="AT1452" s="43">
        <v>21875005</v>
      </c>
      <c r="AU1452" s="43">
        <v>0</v>
      </c>
      <c r="AV1452" s="43">
        <v>21875005</v>
      </c>
      <c r="AW1452" s="43">
        <v>62</v>
      </c>
      <c r="AX1452" s="43">
        <v>1392211</v>
      </c>
      <c r="AY1452" s="43">
        <v>1</v>
      </c>
      <c r="AZ1452" s="43">
        <v>65</v>
      </c>
      <c r="BA1452" s="43">
        <v>904937</v>
      </c>
    </row>
    <row r="1453" spans="42:53">
      <c r="AP1453" s="42" t="s">
        <v>59</v>
      </c>
      <c r="AQ1453" s="43">
        <v>19</v>
      </c>
      <c r="AR1453" s="42" t="s">
        <v>6</v>
      </c>
      <c r="AS1453" s="43">
        <v>6</v>
      </c>
      <c r="AT1453" s="43">
        <v>21875005</v>
      </c>
      <c r="AU1453" s="43">
        <v>0</v>
      </c>
      <c r="AV1453" s="43">
        <v>21875005</v>
      </c>
      <c r="AW1453" s="43">
        <v>63</v>
      </c>
      <c r="AX1453" s="43">
        <v>1346302</v>
      </c>
      <c r="AY1453" s="43">
        <v>1</v>
      </c>
      <c r="AZ1453" s="43">
        <v>65</v>
      </c>
      <c r="BA1453" s="43">
        <v>875096</v>
      </c>
    </row>
    <row r="1454" spans="42:53">
      <c r="AP1454" s="42" t="s">
        <v>59</v>
      </c>
      <c r="AQ1454" s="43">
        <v>19</v>
      </c>
      <c r="AR1454" s="42" t="s">
        <v>6</v>
      </c>
      <c r="AS1454" s="43">
        <v>6</v>
      </c>
      <c r="AT1454" s="43">
        <v>21875005</v>
      </c>
      <c r="AU1454" s="43">
        <v>0</v>
      </c>
      <c r="AV1454" s="43">
        <v>21875005</v>
      </c>
      <c r="AW1454" s="43">
        <v>64</v>
      </c>
      <c r="AX1454" s="43">
        <v>1299983</v>
      </c>
      <c r="AY1454" s="43">
        <v>1</v>
      </c>
      <c r="AZ1454" s="43">
        <v>65</v>
      </c>
      <c r="BA1454" s="43">
        <v>844989</v>
      </c>
    </row>
    <row r="1455" spans="42:53">
      <c r="AP1455" s="42" t="s">
        <v>59</v>
      </c>
      <c r="AQ1455" s="43">
        <v>19</v>
      </c>
      <c r="AR1455" s="42" t="s">
        <v>6</v>
      </c>
      <c r="AS1455" s="43">
        <v>6</v>
      </c>
      <c r="AT1455" s="43">
        <v>21875005</v>
      </c>
      <c r="AU1455" s="43">
        <v>0</v>
      </c>
      <c r="AV1455" s="43">
        <v>21875005</v>
      </c>
      <c r="AW1455" s="43">
        <v>65</v>
      </c>
      <c r="AX1455" s="43">
        <v>1253268</v>
      </c>
      <c r="AY1455" s="43">
        <v>1</v>
      </c>
      <c r="AZ1455" s="43">
        <v>65</v>
      </c>
      <c r="BA1455" s="43">
        <v>814624</v>
      </c>
    </row>
    <row r="1456" spans="42:53">
      <c r="AP1456" s="42" t="s">
        <v>59</v>
      </c>
      <c r="AQ1456" s="43">
        <v>19</v>
      </c>
      <c r="AR1456" s="42" t="s">
        <v>6</v>
      </c>
      <c r="AS1456" s="43">
        <v>6</v>
      </c>
      <c r="AT1456" s="43">
        <v>21875005</v>
      </c>
      <c r="AU1456" s="43">
        <v>0</v>
      </c>
      <c r="AV1456" s="43">
        <v>21875005</v>
      </c>
      <c r="AW1456" s="43">
        <v>66</v>
      </c>
      <c r="AX1456" s="43">
        <v>1809257</v>
      </c>
      <c r="AY1456" s="43">
        <v>1</v>
      </c>
      <c r="AZ1456" s="43">
        <v>65</v>
      </c>
      <c r="BA1456" s="43">
        <v>1176017</v>
      </c>
    </row>
    <row r="1457" spans="42:53">
      <c r="AP1457" s="42" t="s">
        <v>59</v>
      </c>
      <c r="AQ1457" s="43">
        <v>19</v>
      </c>
      <c r="AR1457" s="42" t="s">
        <v>6</v>
      </c>
      <c r="AS1457" s="43">
        <v>6</v>
      </c>
      <c r="AT1457" s="43">
        <v>21875005</v>
      </c>
      <c r="AU1457" s="43">
        <v>0</v>
      </c>
      <c r="AV1457" s="43">
        <v>21875005</v>
      </c>
      <c r="AW1457" s="43">
        <v>67</v>
      </c>
      <c r="AX1457" s="43">
        <v>1738061</v>
      </c>
      <c r="AY1457" s="43">
        <v>1</v>
      </c>
      <c r="AZ1457" s="43">
        <v>65</v>
      </c>
      <c r="BA1457" s="43">
        <v>1129740</v>
      </c>
    </row>
    <row r="1458" spans="42:53">
      <c r="AP1458" s="42" t="s">
        <v>59</v>
      </c>
      <c r="AQ1458" s="43">
        <v>19</v>
      </c>
      <c r="AR1458" s="42" t="s">
        <v>6</v>
      </c>
      <c r="AS1458" s="43">
        <v>6</v>
      </c>
      <c r="AT1458" s="43">
        <v>21875005</v>
      </c>
      <c r="AU1458" s="43">
        <v>0</v>
      </c>
      <c r="AV1458" s="43">
        <v>21875005</v>
      </c>
      <c r="AW1458" s="43">
        <v>68</v>
      </c>
      <c r="AX1458" s="43">
        <v>1666335</v>
      </c>
      <c r="AY1458" s="43">
        <v>1</v>
      </c>
      <c r="AZ1458" s="43">
        <v>65</v>
      </c>
      <c r="BA1458" s="43">
        <v>1083118</v>
      </c>
    </row>
    <row r="1459" spans="42:53">
      <c r="AP1459" s="42" t="s">
        <v>59</v>
      </c>
      <c r="AQ1459" s="43">
        <v>19</v>
      </c>
      <c r="AR1459" s="42" t="s">
        <v>6</v>
      </c>
      <c r="AS1459" s="43">
        <v>6</v>
      </c>
      <c r="AT1459" s="43">
        <v>21875005</v>
      </c>
      <c r="AU1459" s="43">
        <v>0</v>
      </c>
      <c r="AV1459" s="43">
        <v>21875005</v>
      </c>
      <c r="AW1459" s="43">
        <v>69</v>
      </c>
      <c r="AX1459" s="43">
        <v>1594102</v>
      </c>
      <c r="AY1459" s="43">
        <v>1</v>
      </c>
      <c r="AZ1459" s="43">
        <v>65</v>
      </c>
      <c r="BA1459" s="43">
        <v>1036166</v>
      </c>
    </row>
    <row r="1460" spans="42:53">
      <c r="AP1460" s="42" t="s">
        <v>59</v>
      </c>
      <c r="AQ1460" s="43">
        <v>20</v>
      </c>
      <c r="AR1460" s="42" t="s">
        <v>6</v>
      </c>
      <c r="AS1460" s="43">
        <v>13</v>
      </c>
      <c r="AT1460" s="43">
        <v>19574887</v>
      </c>
      <c r="AU1460" s="43">
        <v>0</v>
      </c>
      <c r="AV1460" s="43">
        <v>19574887</v>
      </c>
      <c r="AW1460" s="43">
        <v>57</v>
      </c>
      <c r="AX1460" s="43">
        <v>1456124</v>
      </c>
      <c r="AY1460" s="43">
        <v>0.90200000000000002</v>
      </c>
      <c r="AZ1460" s="43">
        <v>68</v>
      </c>
      <c r="BA1460" s="43">
        <v>990164</v>
      </c>
    </row>
    <row r="1461" spans="42:53">
      <c r="AP1461" s="42" t="s">
        <v>59</v>
      </c>
      <c r="AQ1461" s="43">
        <v>20</v>
      </c>
      <c r="AR1461" s="42" t="s">
        <v>6</v>
      </c>
      <c r="AS1461" s="43">
        <v>13</v>
      </c>
      <c r="AT1461" s="43">
        <v>19574887</v>
      </c>
      <c r="AU1461" s="43">
        <v>0</v>
      </c>
      <c r="AV1461" s="43">
        <v>19574887</v>
      </c>
      <c r="AW1461" s="43">
        <v>58</v>
      </c>
      <c r="AX1461" s="43">
        <v>1571468</v>
      </c>
      <c r="AY1461" s="43">
        <v>1</v>
      </c>
      <c r="AZ1461" s="43">
        <v>68</v>
      </c>
      <c r="BA1461" s="43">
        <v>1068598</v>
      </c>
    </row>
    <row r="1462" spans="42:53">
      <c r="AP1462" s="42" t="s">
        <v>59</v>
      </c>
      <c r="AQ1462" s="43">
        <v>20</v>
      </c>
      <c r="AR1462" s="42" t="s">
        <v>6</v>
      </c>
      <c r="AS1462" s="43">
        <v>13</v>
      </c>
      <c r="AT1462" s="43">
        <v>19574887</v>
      </c>
      <c r="AU1462" s="43">
        <v>0</v>
      </c>
      <c r="AV1462" s="43">
        <v>19574887</v>
      </c>
      <c r="AW1462" s="43">
        <v>59</v>
      </c>
      <c r="AX1462" s="43">
        <v>1527338</v>
      </c>
      <c r="AY1462" s="43">
        <v>1</v>
      </c>
      <c r="AZ1462" s="43">
        <v>68</v>
      </c>
      <c r="BA1462" s="43">
        <v>1038590</v>
      </c>
    </row>
    <row r="1463" spans="42:53">
      <c r="AP1463" s="42" t="s">
        <v>59</v>
      </c>
      <c r="AQ1463" s="43">
        <v>20</v>
      </c>
      <c r="AR1463" s="42" t="s">
        <v>6</v>
      </c>
      <c r="AS1463" s="43">
        <v>13</v>
      </c>
      <c r="AT1463" s="43">
        <v>19574887</v>
      </c>
      <c r="AU1463" s="43">
        <v>0</v>
      </c>
      <c r="AV1463" s="43">
        <v>19574887</v>
      </c>
      <c r="AW1463" s="43">
        <v>60</v>
      </c>
      <c r="AX1463" s="43">
        <v>1482743</v>
      </c>
      <c r="AY1463" s="43">
        <v>1</v>
      </c>
      <c r="AZ1463" s="43">
        <v>68</v>
      </c>
      <c r="BA1463" s="43">
        <v>1008265</v>
      </c>
    </row>
    <row r="1464" spans="42:53">
      <c r="AP1464" s="42" t="s">
        <v>59</v>
      </c>
      <c r="AQ1464" s="43">
        <v>20</v>
      </c>
      <c r="AR1464" s="42" t="s">
        <v>6</v>
      </c>
      <c r="AS1464" s="43">
        <v>13</v>
      </c>
      <c r="AT1464" s="43">
        <v>19574887</v>
      </c>
      <c r="AU1464" s="43">
        <v>0</v>
      </c>
      <c r="AV1464" s="43">
        <v>19574887</v>
      </c>
      <c r="AW1464" s="43">
        <v>61</v>
      </c>
      <c r="AX1464" s="43">
        <v>1437696</v>
      </c>
      <c r="AY1464" s="43">
        <v>1</v>
      </c>
      <c r="AZ1464" s="43">
        <v>68</v>
      </c>
      <c r="BA1464" s="43">
        <v>977633</v>
      </c>
    </row>
    <row r="1465" spans="42:53">
      <c r="AP1465" s="42" t="s">
        <v>59</v>
      </c>
      <c r="AQ1465" s="43">
        <v>20</v>
      </c>
      <c r="AR1465" s="42" t="s">
        <v>6</v>
      </c>
      <c r="AS1465" s="43">
        <v>13</v>
      </c>
      <c r="AT1465" s="43">
        <v>19574887</v>
      </c>
      <c r="AU1465" s="43">
        <v>0</v>
      </c>
      <c r="AV1465" s="43">
        <v>19574887</v>
      </c>
      <c r="AW1465" s="43">
        <v>62</v>
      </c>
      <c r="AX1465" s="43">
        <v>1392211</v>
      </c>
      <c r="AY1465" s="43">
        <v>1</v>
      </c>
      <c r="AZ1465" s="43">
        <v>68</v>
      </c>
      <c r="BA1465" s="43">
        <v>946703</v>
      </c>
    </row>
    <row r="1466" spans="42:53">
      <c r="AP1466" s="42" t="s">
        <v>59</v>
      </c>
      <c r="AQ1466" s="43">
        <v>20</v>
      </c>
      <c r="AR1466" s="42" t="s">
        <v>6</v>
      </c>
      <c r="AS1466" s="43">
        <v>13</v>
      </c>
      <c r="AT1466" s="43">
        <v>19574887</v>
      </c>
      <c r="AU1466" s="43">
        <v>0</v>
      </c>
      <c r="AV1466" s="43">
        <v>19574887</v>
      </c>
      <c r="AW1466" s="43">
        <v>63</v>
      </c>
      <c r="AX1466" s="43">
        <v>1346302</v>
      </c>
      <c r="AY1466" s="43">
        <v>1</v>
      </c>
      <c r="AZ1466" s="43">
        <v>68</v>
      </c>
      <c r="BA1466" s="43">
        <v>915485</v>
      </c>
    </row>
    <row r="1467" spans="42:53">
      <c r="AP1467" s="42" t="s">
        <v>59</v>
      </c>
      <c r="AQ1467" s="43">
        <v>20</v>
      </c>
      <c r="AR1467" s="42" t="s">
        <v>6</v>
      </c>
      <c r="AS1467" s="43">
        <v>13</v>
      </c>
      <c r="AT1467" s="43">
        <v>19574887</v>
      </c>
      <c r="AU1467" s="43">
        <v>0</v>
      </c>
      <c r="AV1467" s="43">
        <v>19574887</v>
      </c>
      <c r="AW1467" s="43">
        <v>64</v>
      </c>
      <c r="AX1467" s="43">
        <v>1299983</v>
      </c>
      <c r="AY1467" s="43">
        <v>1</v>
      </c>
      <c r="AZ1467" s="43">
        <v>68</v>
      </c>
      <c r="BA1467" s="43">
        <v>883988</v>
      </c>
    </row>
    <row r="1468" spans="42:53">
      <c r="AP1468" s="42" t="s">
        <v>59</v>
      </c>
      <c r="AQ1468" s="43">
        <v>20</v>
      </c>
      <c r="AR1468" s="42" t="s">
        <v>6</v>
      </c>
      <c r="AS1468" s="43">
        <v>13</v>
      </c>
      <c r="AT1468" s="43">
        <v>19574887</v>
      </c>
      <c r="AU1468" s="43">
        <v>0</v>
      </c>
      <c r="AV1468" s="43">
        <v>19574887</v>
      </c>
      <c r="AW1468" s="43">
        <v>65</v>
      </c>
      <c r="AX1468" s="43">
        <v>1253268</v>
      </c>
      <c r="AY1468" s="43">
        <v>1</v>
      </c>
      <c r="AZ1468" s="43">
        <v>69</v>
      </c>
      <c r="BA1468" s="43">
        <v>864755</v>
      </c>
    </row>
    <row r="1469" spans="42:53">
      <c r="AP1469" s="42" t="s">
        <v>59</v>
      </c>
      <c r="AQ1469" s="43">
        <v>20</v>
      </c>
      <c r="AR1469" s="42" t="s">
        <v>6</v>
      </c>
      <c r="AS1469" s="43">
        <v>13</v>
      </c>
      <c r="AT1469" s="43">
        <v>19574887</v>
      </c>
      <c r="AU1469" s="43">
        <v>0</v>
      </c>
      <c r="AV1469" s="43">
        <v>19574887</v>
      </c>
      <c r="AW1469" s="43">
        <v>66</v>
      </c>
      <c r="AX1469" s="43">
        <v>1809257</v>
      </c>
      <c r="AY1469" s="43">
        <v>1</v>
      </c>
      <c r="AZ1469" s="43">
        <v>69</v>
      </c>
      <c r="BA1469" s="43">
        <v>1248387</v>
      </c>
    </row>
    <row r="1470" spans="42:53">
      <c r="AP1470" s="42" t="s">
        <v>59</v>
      </c>
      <c r="AQ1470" s="43">
        <v>20</v>
      </c>
      <c r="AR1470" s="42" t="s">
        <v>6</v>
      </c>
      <c r="AS1470" s="43">
        <v>13</v>
      </c>
      <c r="AT1470" s="43">
        <v>19574887</v>
      </c>
      <c r="AU1470" s="43">
        <v>0</v>
      </c>
      <c r="AV1470" s="43">
        <v>19574887</v>
      </c>
      <c r="AW1470" s="43">
        <v>67</v>
      </c>
      <c r="AX1470" s="43">
        <v>1738061</v>
      </c>
      <c r="AY1470" s="43">
        <v>1</v>
      </c>
      <c r="AZ1470" s="43">
        <v>69</v>
      </c>
      <c r="BA1470" s="43">
        <v>1199262</v>
      </c>
    </row>
    <row r="1471" spans="42:53">
      <c r="AP1471" s="42" t="s">
        <v>59</v>
      </c>
      <c r="AQ1471" s="43">
        <v>20</v>
      </c>
      <c r="AR1471" s="42" t="s">
        <v>6</v>
      </c>
      <c r="AS1471" s="43">
        <v>13</v>
      </c>
      <c r="AT1471" s="43">
        <v>19574887</v>
      </c>
      <c r="AU1471" s="43">
        <v>0</v>
      </c>
      <c r="AV1471" s="43">
        <v>19574887</v>
      </c>
      <c r="AW1471" s="43">
        <v>68</v>
      </c>
      <c r="AX1471" s="43">
        <v>1666335</v>
      </c>
      <c r="AY1471" s="43">
        <v>1</v>
      </c>
      <c r="AZ1471" s="43">
        <v>69</v>
      </c>
      <c r="BA1471" s="43">
        <v>1149771</v>
      </c>
    </row>
    <row r="1472" spans="42:53">
      <c r="AP1472" s="42" t="s">
        <v>59</v>
      </c>
      <c r="AQ1472" s="43">
        <v>20</v>
      </c>
      <c r="AR1472" s="42" t="s">
        <v>6</v>
      </c>
      <c r="AS1472" s="43">
        <v>13</v>
      </c>
      <c r="AT1472" s="43">
        <v>19574887</v>
      </c>
      <c r="AU1472" s="43">
        <v>0</v>
      </c>
      <c r="AV1472" s="43">
        <v>19574887</v>
      </c>
      <c r="AW1472" s="43">
        <v>69</v>
      </c>
      <c r="AX1472" s="43">
        <v>1594102</v>
      </c>
      <c r="AY1472" s="43">
        <v>1</v>
      </c>
      <c r="AZ1472" s="43">
        <v>69</v>
      </c>
      <c r="BA1472" s="43">
        <v>1099930</v>
      </c>
    </row>
    <row r="1473" spans="42:53">
      <c r="AP1473" s="42" t="s">
        <v>59</v>
      </c>
      <c r="AQ1473" s="43">
        <v>21</v>
      </c>
      <c r="AR1473" s="42" t="s">
        <v>6</v>
      </c>
      <c r="AS1473" s="43">
        <v>20</v>
      </c>
      <c r="AT1473" s="43">
        <v>17313620</v>
      </c>
      <c r="AU1473" s="43">
        <v>0</v>
      </c>
      <c r="AV1473" s="43">
        <v>17313620</v>
      </c>
      <c r="AW1473" s="43">
        <v>58</v>
      </c>
      <c r="AX1473" s="43">
        <v>766324</v>
      </c>
      <c r="AY1473" s="43">
        <v>0.48799999999999999</v>
      </c>
      <c r="AZ1473" s="43">
        <v>70</v>
      </c>
      <c r="BA1473" s="43">
        <v>536427</v>
      </c>
    </row>
    <row r="1474" spans="42:53">
      <c r="AP1474" s="42" t="s">
        <v>59</v>
      </c>
      <c r="AQ1474" s="43">
        <v>21</v>
      </c>
      <c r="AR1474" s="42" t="s">
        <v>6</v>
      </c>
      <c r="AS1474" s="43">
        <v>20</v>
      </c>
      <c r="AT1474" s="43">
        <v>17313620</v>
      </c>
      <c r="AU1474" s="43">
        <v>0</v>
      </c>
      <c r="AV1474" s="43">
        <v>17313620</v>
      </c>
      <c r="AW1474" s="43">
        <v>59</v>
      </c>
      <c r="AX1474" s="43">
        <v>1527338</v>
      </c>
      <c r="AY1474" s="43">
        <v>1</v>
      </c>
      <c r="AZ1474" s="43">
        <v>70</v>
      </c>
      <c r="BA1474" s="43">
        <v>1069137</v>
      </c>
    </row>
    <row r="1475" spans="42:53">
      <c r="AP1475" s="42" t="s">
        <v>59</v>
      </c>
      <c r="AQ1475" s="43">
        <v>21</v>
      </c>
      <c r="AR1475" s="42" t="s">
        <v>6</v>
      </c>
      <c r="AS1475" s="43">
        <v>20</v>
      </c>
      <c r="AT1475" s="43">
        <v>17313620</v>
      </c>
      <c r="AU1475" s="43">
        <v>0</v>
      </c>
      <c r="AV1475" s="43">
        <v>17313620</v>
      </c>
      <c r="AW1475" s="43">
        <v>60</v>
      </c>
      <c r="AX1475" s="43">
        <v>1482743</v>
      </c>
      <c r="AY1475" s="43">
        <v>1</v>
      </c>
      <c r="AZ1475" s="43">
        <v>71</v>
      </c>
      <c r="BA1475" s="43">
        <v>1052748</v>
      </c>
    </row>
    <row r="1476" spans="42:53">
      <c r="AP1476" s="42" t="s">
        <v>59</v>
      </c>
      <c r="AQ1476" s="43">
        <v>21</v>
      </c>
      <c r="AR1476" s="42" t="s">
        <v>6</v>
      </c>
      <c r="AS1476" s="43">
        <v>20</v>
      </c>
      <c r="AT1476" s="43">
        <v>17313620</v>
      </c>
      <c r="AU1476" s="43">
        <v>0</v>
      </c>
      <c r="AV1476" s="43">
        <v>17313620</v>
      </c>
      <c r="AW1476" s="43">
        <v>61</v>
      </c>
      <c r="AX1476" s="43">
        <v>1437696</v>
      </c>
      <c r="AY1476" s="43">
        <v>1</v>
      </c>
      <c r="AZ1476" s="43">
        <v>71</v>
      </c>
      <c r="BA1476" s="43">
        <v>1020764</v>
      </c>
    </row>
    <row r="1477" spans="42:53">
      <c r="AP1477" s="42" t="s">
        <v>59</v>
      </c>
      <c r="AQ1477" s="43">
        <v>21</v>
      </c>
      <c r="AR1477" s="42" t="s">
        <v>6</v>
      </c>
      <c r="AS1477" s="43">
        <v>20</v>
      </c>
      <c r="AT1477" s="43">
        <v>17313620</v>
      </c>
      <c r="AU1477" s="43">
        <v>0</v>
      </c>
      <c r="AV1477" s="43">
        <v>17313620</v>
      </c>
      <c r="AW1477" s="43">
        <v>62</v>
      </c>
      <c r="AX1477" s="43">
        <v>1392211</v>
      </c>
      <c r="AY1477" s="43">
        <v>1</v>
      </c>
      <c r="AZ1477" s="43">
        <v>71</v>
      </c>
      <c r="BA1477" s="43">
        <v>988470</v>
      </c>
    </row>
    <row r="1478" spans="42:53">
      <c r="AP1478" s="42" t="s">
        <v>59</v>
      </c>
      <c r="AQ1478" s="43">
        <v>21</v>
      </c>
      <c r="AR1478" s="42" t="s">
        <v>6</v>
      </c>
      <c r="AS1478" s="43">
        <v>20</v>
      </c>
      <c r="AT1478" s="43">
        <v>17313620</v>
      </c>
      <c r="AU1478" s="43">
        <v>0</v>
      </c>
      <c r="AV1478" s="43">
        <v>17313620</v>
      </c>
      <c r="AW1478" s="43">
        <v>63</v>
      </c>
      <c r="AX1478" s="43">
        <v>1346302</v>
      </c>
      <c r="AY1478" s="43">
        <v>1</v>
      </c>
      <c r="AZ1478" s="43">
        <v>71</v>
      </c>
      <c r="BA1478" s="43">
        <v>955874</v>
      </c>
    </row>
    <row r="1479" spans="42:53">
      <c r="AP1479" s="42" t="s">
        <v>59</v>
      </c>
      <c r="AQ1479" s="43">
        <v>21</v>
      </c>
      <c r="AR1479" s="42" t="s">
        <v>6</v>
      </c>
      <c r="AS1479" s="43">
        <v>20</v>
      </c>
      <c r="AT1479" s="43">
        <v>17313620</v>
      </c>
      <c r="AU1479" s="43">
        <v>0</v>
      </c>
      <c r="AV1479" s="43">
        <v>17313620</v>
      </c>
      <c r="AW1479" s="43">
        <v>64</v>
      </c>
      <c r="AX1479" s="43">
        <v>1299983</v>
      </c>
      <c r="AY1479" s="43">
        <v>1</v>
      </c>
      <c r="AZ1479" s="43">
        <v>71</v>
      </c>
      <c r="BA1479" s="43">
        <v>922988</v>
      </c>
    </row>
    <row r="1480" spans="42:53">
      <c r="AP1480" s="42" t="s">
        <v>59</v>
      </c>
      <c r="AQ1480" s="43">
        <v>21</v>
      </c>
      <c r="AR1480" s="42" t="s">
        <v>6</v>
      </c>
      <c r="AS1480" s="43">
        <v>20</v>
      </c>
      <c r="AT1480" s="43">
        <v>17313620</v>
      </c>
      <c r="AU1480" s="43">
        <v>0</v>
      </c>
      <c r="AV1480" s="43">
        <v>17313620</v>
      </c>
      <c r="AW1480" s="43">
        <v>65</v>
      </c>
      <c r="AX1480" s="43">
        <v>1253268</v>
      </c>
      <c r="AY1480" s="43">
        <v>1</v>
      </c>
      <c r="AZ1480" s="43">
        <v>72</v>
      </c>
      <c r="BA1480" s="43">
        <v>902353</v>
      </c>
    </row>
    <row r="1481" spans="42:53">
      <c r="AP1481" s="42" t="s">
        <v>59</v>
      </c>
      <c r="AQ1481" s="43">
        <v>21</v>
      </c>
      <c r="AR1481" s="42" t="s">
        <v>6</v>
      </c>
      <c r="AS1481" s="43">
        <v>20</v>
      </c>
      <c r="AT1481" s="43">
        <v>17313620</v>
      </c>
      <c r="AU1481" s="43">
        <v>0</v>
      </c>
      <c r="AV1481" s="43">
        <v>17313620</v>
      </c>
      <c r="AW1481" s="43">
        <v>66</v>
      </c>
      <c r="AX1481" s="43">
        <v>1809257</v>
      </c>
      <c r="AY1481" s="43">
        <v>1</v>
      </c>
      <c r="AZ1481" s="43">
        <v>72</v>
      </c>
      <c r="BA1481" s="43">
        <v>1302665</v>
      </c>
    </row>
    <row r="1482" spans="42:53">
      <c r="AP1482" s="42" t="s">
        <v>59</v>
      </c>
      <c r="AQ1482" s="43">
        <v>21</v>
      </c>
      <c r="AR1482" s="42" t="s">
        <v>6</v>
      </c>
      <c r="AS1482" s="43">
        <v>20</v>
      </c>
      <c r="AT1482" s="43">
        <v>17313620</v>
      </c>
      <c r="AU1482" s="43">
        <v>0</v>
      </c>
      <c r="AV1482" s="43">
        <v>17313620</v>
      </c>
      <c r="AW1482" s="43">
        <v>67</v>
      </c>
      <c r="AX1482" s="43">
        <v>1738061</v>
      </c>
      <c r="AY1482" s="43">
        <v>1</v>
      </c>
      <c r="AZ1482" s="43">
        <v>72</v>
      </c>
      <c r="BA1482" s="43">
        <v>1251404</v>
      </c>
    </row>
    <row r="1483" spans="42:53">
      <c r="AP1483" s="42" t="s">
        <v>59</v>
      </c>
      <c r="AQ1483" s="43">
        <v>21</v>
      </c>
      <c r="AR1483" s="42" t="s">
        <v>6</v>
      </c>
      <c r="AS1483" s="43">
        <v>20</v>
      </c>
      <c r="AT1483" s="43">
        <v>17313620</v>
      </c>
      <c r="AU1483" s="43">
        <v>0</v>
      </c>
      <c r="AV1483" s="43">
        <v>17313620</v>
      </c>
      <c r="AW1483" s="43">
        <v>68</v>
      </c>
      <c r="AX1483" s="43">
        <v>1666335</v>
      </c>
      <c r="AY1483" s="43">
        <v>1</v>
      </c>
      <c r="AZ1483" s="43">
        <v>73</v>
      </c>
      <c r="BA1483" s="43">
        <v>1216425</v>
      </c>
    </row>
    <row r="1484" spans="42:53">
      <c r="AP1484" s="42" t="s">
        <v>59</v>
      </c>
      <c r="AQ1484" s="43">
        <v>21</v>
      </c>
      <c r="AR1484" s="42" t="s">
        <v>6</v>
      </c>
      <c r="AS1484" s="43">
        <v>20</v>
      </c>
      <c r="AT1484" s="43">
        <v>17313620</v>
      </c>
      <c r="AU1484" s="43">
        <v>0</v>
      </c>
      <c r="AV1484" s="43">
        <v>17313620</v>
      </c>
      <c r="AW1484" s="43">
        <v>69</v>
      </c>
      <c r="AX1484" s="43">
        <v>1594102</v>
      </c>
      <c r="AY1484" s="43">
        <v>1</v>
      </c>
      <c r="AZ1484" s="43">
        <v>73</v>
      </c>
      <c r="BA1484" s="43">
        <v>1163694</v>
      </c>
    </row>
    <row r="1485" spans="42:53">
      <c r="AP1485" s="42" t="s">
        <v>59</v>
      </c>
      <c r="AQ1485" s="43">
        <v>22</v>
      </c>
      <c r="AR1485" s="42" t="s">
        <v>6</v>
      </c>
      <c r="AS1485" s="43">
        <v>27</v>
      </c>
      <c r="AT1485" s="43">
        <v>15111911</v>
      </c>
      <c r="AU1485" s="43">
        <v>0</v>
      </c>
      <c r="AV1485" s="43">
        <v>15111911</v>
      </c>
      <c r="AW1485" s="43">
        <v>59</v>
      </c>
      <c r="AX1485" s="43">
        <v>91953</v>
      </c>
      <c r="AY1485" s="43">
        <v>0.06</v>
      </c>
      <c r="AZ1485" s="43">
        <v>72</v>
      </c>
      <c r="BA1485" s="43">
        <v>66206</v>
      </c>
    </row>
    <row r="1486" spans="42:53">
      <c r="AP1486" s="42" t="s">
        <v>59</v>
      </c>
      <c r="AQ1486" s="43">
        <v>22</v>
      </c>
      <c r="AR1486" s="42" t="s">
        <v>6</v>
      </c>
      <c r="AS1486" s="43">
        <v>27</v>
      </c>
      <c r="AT1486" s="43">
        <v>15111911</v>
      </c>
      <c r="AU1486" s="43">
        <v>0</v>
      </c>
      <c r="AV1486" s="43">
        <v>15111911</v>
      </c>
      <c r="AW1486" s="43">
        <v>60</v>
      </c>
      <c r="AX1486" s="43">
        <v>1482743</v>
      </c>
      <c r="AY1486" s="43">
        <v>1</v>
      </c>
      <c r="AZ1486" s="43">
        <v>73</v>
      </c>
      <c r="BA1486" s="43">
        <v>1082402</v>
      </c>
    </row>
    <row r="1487" spans="42:53">
      <c r="AP1487" s="42" t="s">
        <v>59</v>
      </c>
      <c r="AQ1487" s="43">
        <v>22</v>
      </c>
      <c r="AR1487" s="42" t="s">
        <v>6</v>
      </c>
      <c r="AS1487" s="43">
        <v>27</v>
      </c>
      <c r="AT1487" s="43">
        <v>15111911</v>
      </c>
      <c r="AU1487" s="43">
        <v>0</v>
      </c>
      <c r="AV1487" s="43">
        <v>15111911</v>
      </c>
      <c r="AW1487" s="43">
        <v>61</v>
      </c>
      <c r="AX1487" s="43">
        <v>1437696</v>
      </c>
      <c r="AY1487" s="43">
        <v>1</v>
      </c>
      <c r="AZ1487" s="43">
        <v>73</v>
      </c>
      <c r="BA1487" s="43">
        <v>1049518</v>
      </c>
    </row>
    <row r="1488" spans="42:53">
      <c r="AP1488" s="42" t="s">
        <v>59</v>
      </c>
      <c r="AQ1488" s="43">
        <v>22</v>
      </c>
      <c r="AR1488" s="42" t="s">
        <v>6</v>
      </c>
      <c r="AS1488" s="43">
        <v>27</v>
      </c>
      <c r="AT1488" s="43">
        <v>15111911</v>
      </c>
      <c r="AU1488" s="43">
        <v>0</v>
      </c>
      <c r="AV1488" s="43">
        <v>15111911</v>
      </c>
      <c r="AW1488" s="43">
        <v>62</v>
      </c>
      <c r="AX1488" s="43">
        <v>1392211</v>
      </c>
      <c r="AY1488" s="43">
        <v>1</v>
      </c>
      <c r="AZ1488" s="43">
        <v>73</v>
      </c>
      <c r="BA1488" s="43">
        <v>1016314</v>
      </c>
    </row>
    <row r="1489" spans="42:53">
      <c r="AP1489" s="42" t="s">
        <v>59</v>
      </c>
      <c r="AQ1489" s="43">
        <v>22</v>
      </c>
      <c r="AR1489" s="42" t="s">
        <v>6</v>
      </c>
      <c r="AS1489" s="43">
        <v>27</v>
      </c>
      <c r="AT1489" s="43">
        <v>15111911</v>
      </c>
      <c r="AU1489" s="43">
        <v>0</v>
      </c>
      <c r="AV1489" s="43">
        <v>15111911</v>
      </c>
      <c r="AW1489" s="43">
        <v>63</v>
      </c>
      <c r="AX1489" s="43">
        <v>1346302</v>
      </c>
      <c r="AY1489" s="43">
        <v>1</v>
      </c>
      <c r="AZ1489" s="43">
        <v>73</v>
      </c>
      <c r="BA1489" s="43">
        <v>982800</v>
      </c>
    </row>
    <row r="1490" spans="42:53">
      <c r="AP1490" s="42" t="s">
        <v>59</v>
      </c>
      <c r="AQ1490" s="43">
        <v>22</v>
      </c>
      <c r="AR1490" s="42" t="s">
        <v>6</v>
      </c>
      <c r="AS1490" s="43">
        <v>27</v>
      </c>
      <c r="AT1490" s="43">
        <v>15111911</v>
      </c>
      <c r="AU1490" s="43">
        <v>0</v>
      </c>
      <c r="AV1490" s="43">
        <v>15111911</v>
      </c>
      <c r="AW1490" s="43">
        <v>64</v>
      </c>
      <c r="AX1490" s="43">
        <v>1299983</v>
      </c>
      <c r="AY1490" s="43">
        <v>1</v>
      </c>
      <c r="AZ1490" s="43">
        <v>74</v>
      </c>
      <c r="BA1490" s="43">
        <v>961987</v>
      </c>
    </row>
    <row r="1491" spans="42:53">
      <c r="AP1491" s="42" t="s">
        <v>59</v>
      </c>
      <c r="AQ1491" s="43">
        <v>22</v>
      </c>
      <c r="AR1491" s="42" t="s">
        <v>6</v>
      </c>
      <c r="AS1491" s="43">
        <v>27</v>
      </c>
      <c r="AT1491" s="43">
        <v>15111911</v>
      </c>
      <c r="AU1491" s="43">
        <v>0</v>
      </c>
      <c r="AV1491" s="43">
        <v>15111911</v>
      </c>
      <c r="AW1491" s="43">
        <v>65</v>
      </c>
      <c r="AX1491" s="43">
        <v>1253268</v>
      </c>
      <c r="AY1491" s="43">
        <v>1</v>
      </c>
      <c r="AZ1491" s="43">
        <v>74</v>
      </c>
      <c r="BA1491" s="43">
        <v>927418</v>
      </c>
    </row>
    <row r="1492" spans="42:53">
      <c r="AP1492" s="42" t="s">
        <v>59</v>
      </c>
      <c r="AQ1492" s="43">
        <v>22</v>
      </c>
      <c r="AR1492" s="42" t="s">
        <v>6</v>
      </c>
      <c r="AS1492" s="43">
        <v>27</v>
      </c>
      <c r="AT1492" s="43">
        <v>15111911</v>
      </c>
      <c r="AU1492" s="43">
        <v>0</v>
      </c>
      <c r="AV1492" s="43">
        <v>15111911</v>
      </c>
      <c r="AW1492" s="43">
        <v>66</v>
      </c>
      <c r="AX1492" s="43">
        <v>1809257</v>
      </c>
      <c r="AY1492" s="43">
        <v>1</v>
      </c>
      <c r="AZ1492" s="43">
        <v>74</v>
      </c>
      <c r="BA1492" s="43">
        <v>1338850</v>
      </c>
    </row>
    <row r="1493" spans="42:53">
      <c r="AP1493" s="42" t="s">
        <v>59</v>
      </c>
      <c r="AQ1493" s="43">
        <v>22</v>
      </c>
      <c r="AR1493" s="42" t="s">
        <v>6</v>
      </c>
      <c r="AS1493" s="43">
        <v>27</v>
      </c>
      <c r="AT1493" s="43">
        <v>15111911</v>
      </c>
      <c r="AU1493" s="43">
        <v>0</v>
      </c>
      <c r="AV1493" s="43">
        <v>15111911</v>
      </c>
      <c r="AW1493" s="43">
        <v>67</v>
      </c>
      <c r="AX1493" s="43">
        <v>1738061</v>
      </c>
      <c r="AY1493" s="43">
        <v>1</v>
      </c>
      <c r="AZ1493" s="43">
        <v>75</v>
      </c>
      <c r="BA1493" s="43">
        <v>1303546</v>
      </c>
    </row>
    <row r="1494" spans="42:53">
      <c r="AP1494" s="42" t="s">
        <v>59</v>
      </c>
      <c r="AQ1494" s="43">
        <v>22</v>
      </c>
      <c r="AR1494" s="42" t="s">
        <v>6</v>
      </c>
      <c r="AS1494" s="43">
        <v>27</v>
      </c>
      <c r="AT1494" s="43">
        <v>15111911</v>
      </c>
      <c r="AU1494" s="43">
        <v>0</v>
      </c>
      <c r="AV1494" s="43">
        <v>15111911</v>
      </c>
      <c r="AW1494" s="43">
        <v>68</v>
      </c>
      <c r="AX1494" s="43">
        <v>1666335</v>
      </c>
      <c r="AY1494" s="43">
        <v>1</v>
      </c>
      <c r="AZ1494" s="43">
        <v>76</v>
      </c>
      <c r="BA1494" s="43">
        <v>1266415</v>
      </c>
    </row>
    <row r="1495" spans="42:53">
      <c r="AP1495" s="42" t="s">
        <v>59</v>
      </c>
      <c r="AQ1495" s="43">
        <v>22</v>
      </c>
      <c r="AR1495" s="42" t="s">
        <v>6</v>
      </c>
      <c r="AS1495" s="43">
        <v>27</v>
      </c>
      <c r="AT1495" s="43">
        <v>15111911</v>
      </c>
      <c r="AU1495" s="43">
        <v>0</v>
      </c>
      <c r="AV1495" s="43">
        <v>15111911</v>
      </c>
      <c r="AW1495" s="43">
        <v>69</v>
      </c>
      <c r="AX1495" s="43">
        <v>1594102</v>
      </c>
      <c r="AY1495" s="43">
        <v>1</v>
      </c>
      <c r="AZ1495" s="43">
        <v>76</v>
      </c>
      <c r="BA1495" s="43">
        <v>1211518</v>
      </c>
    </row>
    <row r="1496" spans="42:53">
      <c r="AP1496" s="42" t="s">
        <v>59</v>
      </c>
      <c r="AQ1496" s="43">
        <v>23</v>
      </c>
      <c r="AR1496" s="42" t="s">
        <v>7</v>
      </c>
      <c r="AS1496" s="43">
        <v>3</v>
      </c>
      <c r="AT1496" s="43">
        <v>12990467</v>
      </c>
      <c r="AU1496" s="43">
        <v>0</v>
      </c>
      <c r="AV1496" s="43">
        <v>12990467</v>
      </c>
      <c r="AW1496" s="43">
        <v>61</v>
      </c>
      <c r="AX1496" s="43">
        <v>890947</v>
      </c>
      <c r="AY1496" s="43">
        <v>0.62</v>
      </c>
      <c r="AZ1496" s="43">
        <v>74</v>
      </c>
      <c r="BA1496" s="43">
        <v>659301</v>
      </c>
    </row>
    <row r="1497" spans="42:53">
      <c r="AP1497" s="42" t="s">
        <v>59</v>
      </c>
      <c r="AQ1497" s="43">
        <v>23</v>
      </c>
      <c r="AR1497" s="42" t="s">
        <v>7</v>
      </c>
      <c r="AS1497" s="43">
        <v>3</v>
      </c>
      <c r="AT1497" s="43">
        <v>12990467</v>
      </c>
      <c r="AU1497" s="43">
        <v>0</v>
      </c>
      <c r="AV1497" s="43">
        <v>12990467</v>
      </c>
      <c r="AW1497" s="43">
        <v>62</v>
      </c>
      <c r="AX1497" s="43">
        <v>1392211</v>
      </c>
      <c r="AY1497" s="43">
        <v>1</v>
      </c>
      <c r="AZ1497" s="43">
        <v>75</v>
      </c>
      <c r="BA1497" s="43">
        <v>1044158</v>
      </c>
    </row>
    <row r="1498" spans="42:53">
      <c r="AP1498" s="42" t="s">
        <v>59</v>
      </c>
      <c r="AQ1498" s="43">
        <v>23</v>
      </c>
      <c r="AR1498" s="42" t="s">
        <v>7</v>
      </c>
      <c r="AS1498" s="43">
        <v>3</v>
      </c>
      <c r="AT1498" s="43">
        <v>12990467</v>
      </c>
      <c r="AU1498" s="43">
        <v>0</v>
      </c>
      <c r="AV1498" s="43">
        <v>12990467</v>
      </c>
      <c r="AW1498" s="43">
        <v>63</v>
      </c>
      <c r="AX1498" s="43">
        <v>1346302</v>
      </c>
      <c r="AY1498" s="43">
        <v>1</v>
      </c>
      <c r="AZ1498" s="43">
        <v>75</v>
      </c>
      <c r="BA1498" s="43">
        <v>1009726</v>
      </c>
    </row>
    <row r="1499" spans="42:53">
      <c r="AP1499" s="42" t="s">
        <v>59</v>
      </c>
      <c r="AQ1499" s="43">
        <v>23</v>
      </c>
      <c r="AR1499" s="42" t="s">
        <v>7</v>
      </c>
      <c r="AS1499" s="43">
        <v>3</v>
      </c>
      <c r="AT1499" s="43">
        <v>12990467</v>
      </c>
      <c r="AU1499" s="43">
        <v>0</v>
      </c>
      <c r="AV1499" s="43">
        <v>12990467</v>
      </c>
      <c r="AW1499" s="43">
        <v>64</v>
      </c>
      <c r="AX1499" s="43">
        <v>1299983</v>
      </c>
      <c r="AY1499" s="43">
        <v>1</v>
      </c>
      <c r="AZ1499" s="43">
        <v>76</v>
      </c>
      <c r="BA1499" s="43">
        <v>987987</v>
      </c>
    </row>
    <row r="1500" spans="42:53">
      <c r="AP1500" s="42" t="s">
        <v>59</v>
      </c>
      <c r="AQ1500" s="43">
        <v>23</v>
      </c>
      <c r="AR1500" s="42" t="s">
        <v>7</v>
      </c>
      <c r="AS1500" s="43">
        <v>3</v>
      </c>
      <c r="AT1500" s="43">
        <v>12990467</v>
      </c>
      <c r="AU1500" s="43">
        <v>0</v>
      </c>
      <c r="AV1500" s="43">
        <v>12990467</v>
      </c>
      <c r="AW1500" s="43">
        <v>65</v>
      </c>
      <c r="AX1500" s="43">
        <v>1253268</v>
      </c>
      <c r="AY1500" s="43">
        <v>1</v>
      </c>
      <c r="AZ1500" s="43">
        <v>76</v>
      </c>
      <c r="BA1500" s="43">
        <v>952484</v>
      </c>
    </row>
    <row r="1501" spans="42:53">
      <c r="AP1501" s="42" t="s">
        <v>59</v>
      </c>
      <c r="AQ1501" s="43">
        <v>23</v>
      </c>
      <c r="AR1501" s="42" t="s">
        <v>7</v>
      </c>
      <c r="AS1501" s="43">
        <v>3</v>
      </c>
      <c r="AT1501" s="43">
        <v>12990467</v>
      </c>
      <c r="AU1501" s="43">
        <v>0</v>
      </c>
      <c r="AV1501" s="43">
        <v>12990467</v>
      </c>
      <c r="AW1501" s="43">
        <v>66</v>
      </c>
      <c r="AX1501" s="43">
        <v>1809257</v>
      </c>
      <c r="AY1501" s="43">
        <v>1</v>
      </c>
      <c r="AZ1501" s="43">
        <v>77</v>
      </c>
      <c r="BA1501" s="43">
        <v>1393128</v>
      </c>
    </row>
    <row r="1502" spans="42:53">
      <c r="AP1502" s="42" t="s">
        <v>59</v>
      </c>
      <c r="AQ1502" s="43">
        <v>23</v>
      </c>
      <c r="AR1502" s="42" t="s">
        <v>7</v>
      </c>
      <c r="AS1502" s="43">
        <v>3</v>
      </c>
      <c r="AT1502" s="43">
        <v>12990467</v>
      </c>
      <c r="AU1502" s="43">
        <v>0</v>
      </c>
      <c r="AV1502" s="43">
        <v>12990467</v>
      </c>
      <c r="AW1502" s="43">
        <v>67</v>
      </c>
      <c r="AX1502" s="43">
        <v>1738061</v>
      </c>
      <c r="AY1502" s="43">
        <v>1</v>
      </c>
      <c r="AZ1502" s="43">
        <v>77</v>
      </c>
      <c r="BA1502" s="43">
        <v>1338307</v>
      </c>
    </row>
    <row r="1503" spans="42:53">
      <c r="AP1503" s="42" t="s">
        <v>59</v>
      </c>
      <c r="AQ1503" s="43">
        <v>23</v>
      </c>
      <c r="AR1503" s="42" t="s">
        <v>7</v>
      </c>
      <c r="AS1503" s="43">
        <v>3</v>
      </c>
      <c r="AT1503" s="43">
        <v>12990467</v>
      </c>
      <c r="AU1503" s="43">
        <v>0</v>
      </c>
      <c r="AV1503" s="43">
        <v>12990467</v>
      </c>
      <c r="AW1503" s="43">
        <v>68</v>
      </c>
      <c r="AX1503" s="43">
        <v>1666335</v>
      </c>
      <c r="AY1503" s="43">
        <v>1</v>
      </c>
      <c r="AZ1503" s="43">
        <v>78</v>
      </c>
      <c r="BA1503" s="43">
        <v>1299741</v>
      </c>
    </row>
    <row r="1504" spans="42:53">
      <c r="AP1504" s="42" t="s">
        <v>59</v>
      </c>
      <c r="AQ1504" s="43">
        <v>23</v>
      </c>
      <c r="AR1504" s="42" t="s">
        <v>7</v>
      </c>
      <c r="AS1504" s="43">
        <v>3</v>
      </c>
      <c r="AT1504" s="43">
        <v>12990467</v>
      </c>
      <c r="AU1504" s="43">
        <v>0</v>
      </c>
      <c r="AV1504" s="43">
        <v>12990467</v>
      </c>
      <c r="AW1504" s="43">
        <v>69</v>
      </c>
      <c r="AX1504" s="43">
        <v>1594102</v>
      </c>
      <c r="AY1504" s="43">
        <v>1</v>
      </c>
      <c r="AZ1504" s="43">
        <v>79</v>
      </c>
      <c r="BA1504" s="43">
        <v>1259341</v>
      </c>
    </row>
    <row r="1505" spans="42:53">
      <c r="AP1505" s="42" t="s">
        <v>59</v>
      </c>
      <c r="AQ1505" s="43">
        <v>24</v>
      </c>
      <c r="AR1505" s="42" t="s">
        <v>7</v>
      </c>
      <c r="AS1505" s="43">
        <v>10</v>
      </c>
      <c r="AT1505" s="43">
        <v>10969993</v>
      </c>
      <c r="AU1505" s="43">
        <v>0</v>
      </c>
      <c r="AV1505" s="43">
        <v>10969993</v>
      </c>
      <c r="AW1505" s="43">
        <v>62</v>
      </c>
      <c r="AX1505" s="43">
        <v>262684</v>
      </c>
      <c r="AY1505" s="43">
        <v>0.189</v>
      </c>
      <c r="AZ1505" s="43">
        <v>76</v>
      </c>
      <c r="BA1505" s="43">
        <v>199640</v>
      </c>
    </row>
    <row r="1506" spans="42:53">
      <c r="AP1506" s="42" t="s">
        <v>59</v>
      </c>
      <c r="AQ1506" s="43">
        <v>24</v>
      </c>
      <c r="AR1506" s="42" t="s">
        <v>7</v>
      </c>
      <c r="AS1506" s="43">
        <v>10</v>
      </c>
      <c r="AT1506" s="43">
        <v>10969993</v>
      </c>
      <c r="AU1506" s="43">
        <v>0</v>
      </c>
      <c r="AV1506" s="43">
        <v>10969993</v>
      </c>
      <c r="AW1506" s="43">
        <v>63</v>
      </c>
      <c r="AX1506" s="43">
        <v>1346302</v>
      </c>
      <c r="AY1506" s="43">
        <v>1</v>
      </c>
      <c r="AZ1506" s="43">
        <v>76</v>
      </c>
      <c r="BA1506" s="43">
        <v>1023190</v>
      </c>
    </row>
    <row r="1507" spans="42:53">
      <c r="AP1507" s="42" t="s">
        <v>59</v>
      </c>
      <c r="AQ1507" s="43">
        <v>24</v>
      </c>
      <c r="AR1507" s="42" t="s">
        <v>7</v>
      </c>
      <c r="AS1507" s="43">
        <v>10</v>
      </c>
      <c r="AT1507" s="43">
        <v>10969993</v>
      </c>
      <c r="AU1507" s="43">
        <v>0</v>
      </c>
      <c r="AV1507" s="43">
        <v>10969993</v>
      </c>
      <c r="AW1507" s="43">
        <v>64</v>
      </c>
      <c r="AX1507" s="43">
        <v>1299983</v>
      </c>
      <c r="AY1507" s="43">
        <v>1</v>
      </c>
      <c r="AZ1507" s="43">
        <v>77</v>
      </c>
      <c r="BA1507" s="43">
        <v>1000987</v>
      </c>
    </row>
    <row r="1508" spans="42:53">
      <c r="AP1508" s="42" t="s">
        <v>59</v>
      </c>
      <c r="AQ1508" s="43">
        <v>24</v>
      </c>
      <c r="AR1508" s="42" t="s">
        <v>7</v>
      </c>
      <c r="AS1508" s="43">
        <v>10</v>
      </c>
      <c r="AT1508" s="43">
        <v>10969993</v>
      </c>
      <c r="AU1508" s="43">
        <v>0</v>
      </c>
      <c r="AV1508" s="43">
        <v>10969993</v>
      </c>
      <c r="AW1508" s="43">
        <v>65</v>
      </c>
      <c r="AX1508" s="43">
        <v>1253268</v>
      </c>
      <c r="AY1508" s="43">
        <v>1</v>
      </c>
      <c r="AZ1508" s="43">
        <v>77</v>
      </c>
      <c r="BA1508" s="43">
        <v>965016</v>
      </c>
    </row>
    <row r="1509" spans="42:53">
      <c r="AP1509" s="42" t="s">
        <v>59</v>
      </c>
      <c r="AQ1509" s="43">
        <v>24</v>
      </c>
      <c r="AR1509" s="42" t="s">
        <v>7</v>
      </c>
      <c r="AS1509" s="43">
        <v>10</v>
      </c>
      <c r="AT1509" s="43">
        <v>10969993</v>
      </c>
      <c r="AU1509" s="43">
        <v>0</v>
      </c>
      <c r="AV1509" s="43">
        <v>10969993</v>
      </c>
      <c r="AW1509" s="43">
        <v>66</v>
      </c>
      <c r="AX1509" s="43">
        <v>1809257</v>
      </c>
      <c r="AY1509" s="43">
        <v>1</v>
      </c>
      <c r="AZ1509" s="43">
        <v>78</v>
      </c>
      <c r="BA1509" s="43">
        <v>1411220</v>
      </c>
    </row>
    <row r="1510" spans="42:53">
      <c r="AP1510" s="42" t="s">
        <v>59</v>
      </c>
      <c r="AQ1510" s="43">
        <v>24</v>
      </c>
      <c r="AR1510" s="42" t="s">
        <v>7</v>
      </c>
      <c r="AS1510" s="43">
        <v>10</v>
      </c>
      <c r="AT1510" s="43">
        <v>10969993</v>
      </c>
      <c r="AU1510" s="43">
        <v>0</v>
      </c>
      <c r="AV1510" s="43">
        <v>10969993</v>
      </c>
      <c r="AW1510" s="43">
        <v>67</v>
      </c>
      <c r="AX1510" s="43">
        <v>1738061</v>
      </c>
      <c r="AY1510" s="43">
        <v>1</v>
      </c>
      <c r="AZ1510" s="43">
        <v>79</v>
      </c>
      <c r="BA1510" s="43">
        <v>1373068</v>
      </c>
    </row>
    <row r="1511" spans="42:53">
      <c r="AP1511" s="42" t="s">
        <v>59</v>
      </c>
      <c r="AQ1511" s="43">
        <v>24</v>
      </c>
      <c r="AR1511" s="42" t="s">
        <v>7</v>
      </c>
      <c r="AS1511" s="43">
        <v>10</v>
      </c>
      <c r="AT1511" s="43">
        <v>10969993</v>
      </c>
      <c r="AU1511" s="43">
        <v>0</v>
      </c>
      <c r="AV1511" s="43">
        <v>10969993</v>
      </c>
      <c r="AW1511" s="43">
        <v>68</v>
      </c>
      <c r="AX1511" s="43">
        <v>1666335</v>
      </c>
      <c r="AY1511" s="43">
        <v>1</v>
      </c>
      <c r="AZ1511" s="43">
        <v>80</v>
      </c>
      <c r="BA1511" s="43">
        <v>1333068</v>
      </c>
    </row>
    <row r="1512" spans="42:53">
      <c r="AP1512" s="42" t="s">
        <v>59</v>
      </c>
      <c r="AQ1512" s="43">
        <v>24</v>
      </c>
      <c r="AR1512" s="42" t="s">
        <v>7</v>
      </c>
      <c r="AS1512" s="43">
        <v>10</v>
      </c>
      <c r="AT1512" s="43">
        <v>10969993</v>
      </c>
      <c r="AU1512" s="43">
        <v>0</v>
      </c>
      <c r="AV1512" s="43">
        <v>10969993</v>
      </c>
      <c r="AW1512" s="43">
        <v>69</v>
      </c>
      <c r="AX1512" s="43">
        <v>1594102</v>
      </c>
      <c r="AY1512" s="43">
        <v>1</v>
      </c>
      <c r="AZ1512" s="43">
        <v>81</v>
      </c>
      <c r="BA1512" s="43">
        <v>1291223</v>
      </c>
    </row>
    <row r="1513" spans="42:53">
      <c r="AP1513" s="42" t="s">
        <v>59</v>
      </c>
      <c r="AQ1513" s="43">
        <v>25</v>
      </c>
      <c r="AR1513" s="42" t="s">
        <v>7</v>
      </c>
      <c r="AS1513" s="43">
        <v>17</v>
      </c>
      <c r="AT1513" s="43">
        <v>9071196</v>
      </c>
      <c r="AU1513" s="43">
        <v>0</v>
      </c>
      <c r="AV1513" s="43">
        <v>9071196</v>
      </c>
      <c r="AW1513" s="43">
        <v>64</v>
      </c>
      <c r="AX1513" s="43">
        <v>1010172</v>
      </c>
      <c r="AY1513" s="43">
        <v>0.77700000000000002</v>
      </c>
      <c r="AZ1513" s="43">
        <v>77</v>
      </c>
      <c r="BA1513" s="43">
        <v>777832</v>
      </c>
    </row>
    <row r="1514" spans="42:53">
      <c r="AP1514" s="42" t="s">
        <v>59</v>
      </c>
      <c r="AQ1514" s="43">
        <v>25</v>
      </c>
      <c r="AR1514" s="42" t="s">
        <v>7</v>
      </c>
      <c r="AS1514" s="43">
        <v>17</v>
      </c>
      <c r="AT1514" s="43">
        <v>9071196</v>
      </c>
      <c r="AU1514" s="43">
        <v>0</v>
      </c>
      <c r="AV1514" s="43">
        <v>9071196</v>
      </c>
      <c r="AW1514" s="43">
        <v>65</v>
      </c>
      <c r="AX1514" s="43">
        <v>1253268</v>
      </c>
      <c r="AY1514" s="43">
        <v>1</v>
      </c>
      <c r="AZ1514" s="43">
        <v>78</v>
      </c>
      <c r="BA1514" s="43">
        <v>977549</v>
      </c>
    </row>
    <row r="1515" spans="42:53">
      <c r="AP1515" s="42" t="s">
        <v>59</v>
      </c>
      <c r="AQ1515" s="43">
        <v>25</v>
      </c>
      <c r="AR1515" s="42" t="s">
        <v>7</v>
      </c>
      <c r="AS1515" s="43">
        <v>17</v>
      </c>
      <c r="AT1515" s="43">
        <v>9071196</v>
      </c>
      <c r="AU1515" s="43">
        <v>0</v>
      </c>
      <c r="AV1515" s="43">
        <v>9071196</v>
      </c>
      <c r="AW1515" s="43">
        <v>66</v>
      </c>
      <c r="AX1515" s="43">
        <v>1809257</v>
      </c>
      <c r="AY1515" s="43">
        <v>1</v>
      </c>
      <c r="AZ1515" s="43">
        <v>79</v>
      </c>
      <c r="BA1515" s="43">
        <v>1429313</v>
      </c>
    </row>
    <row r="1516" spans="42:53">
      <c r="AP1516" s="42" t="s">
        <v>59</v>
      </c>
      <c r="AQ1516" s="43">
        <v>25</v>
      </c>
      <c r="AR1516" s="42" t="s">
        <v>7</v>
      </c>
      <c r="AS1516" s="43">
        <v>17</v>
      </c>
      <c r="AT1516" s="43">
        <v>9071196</v>
      </c>
      <c r="AU1516" s="43">
        <v>0</v>
      </c>
      <c r="AV1516" s="43">
        <v>9071196</v>
      </c>
      <c r="AW1516" s="43">
        <v>67</v>
      </c>
      <c r="AX1516" s="43">
        <v>1738061</v>
      </c>
      <c r="AY1516" s="43">
        <v>1</v>
      </c>
      <c r="AZ1516" s="43">
        <v>80</v>
      </c>
      <c r="BA1516" s="43">
        <v>1390449</v>
      </c>
    </row>
    <row r="1517" spans="42:53">
      <c r="AP1517" s="42" t="s">
        <v>59</v>
      </c>
      <c r="AQ1517" s="43">
        <v>25</v>
      </c>
      <c r="AR1517" s="42" t="s">
        <v>7</v>
      </c>
      <c r="AS1517" s="43">
        <v>17</v>
      </c>
      <c r="AT1517" s="43">
        <v>9071196</v>
      </c>
      <c r="AU1517" s="43">
        <v>0</v>
      </c>
      <c r="AV1517" s="43">
        <v>9071196</v>
      </c>
      <c r="AW1517" s="43">
        <v>68</v>
      </c>
      <c r="AX1517" s="43">
        <v>1666335</v>
      </c>
      <c r="AY1517" s="43">
        <v>1</v>
      </c>
      <c r="AZ1517" s="43">
        <v>81</v>
      </c>
      <c r="BA1517" s="43">
        <v>1349731</v>
      </c>
    </row>
    <row r="1518" spans="42:53">
      <c r="AP1518" s="42" t="s">
        <v>59</v>
      </c>
      <c r="AQ1518" s="43">
        <v>25</v>
      </c>
      <c r="AR1518" s="42" t="s">
        <v>7</v>
      </c>
      <c r="AS1518" s="43">
        <v>17</v>
      </c>
      <c r="AT1518" s="43">
        <v>9071196</v>
      </c>
      <c r="AU1518" s="43">
        <v>0</v>
      </c>
      <c r="AV1518" s="43">
        <v>9071196</v>
      </c>
      <c r="AW1518" s="43">
        <v>69</v>
      </c>
      <c r="AX1518" s="43">
        <v>1594102</v>
      </c>
      <c r="AY1518" s="43">
        <v>1</v>
      </c>
      <c r="AZ1518" s="43">
        <v>82</v>
      </c>
      <c r="BA1518" s="43">
        <v>1307164</v>
      </c>
    </row>
    <row r="1519" spans="42:53">
      <c r="AP1519" s="42" t="s">
        <v>59</v>
      </c>
      <c r="AQ1519" s="43">
        <v>26</v>
      </c>
      <c r="AR1519" s="42" t="s">
        <v>7</v>
      </c>
      <c r="AS1519" s="43">
        <v>24</v>
      </c>
      <c r="AT1519" s="43">
        <v>7314783</v>
      </c>
      <c r="AU1519" s="43">
        <v>0</v>
      </c>
      <c r="AV1519" s="43">
        <v>7314783</v>
      </c>
      <c r="AW1519" s="43">
        <v>65</v>
      </c>
      <c r="AX1519" s="43">
        <v>507027</v>
      </c>
      <c r="AY1519" s="43">
        <v>0.40500000000000003</v>
      </c>
      <c r="AZ1519" s="43">
        <v>78</v>
      </c>
      <c r="BA1519" s="43">
        <v>395481</v>
      </c>
    </row>
    <row r="1520" spans="42:53">
      <c r="AP1520" s="42" t="s">
        <v>59</v>
      </c>
      <c r="AQ1520" s="43">
        <v>26</v>
      </c>
      <c r="AR1520" s="42" t="s">
        <v>7</v>
      </c>
      <c r="AS1520" s="43">
        <v>24</v>
      </c>
      <c r="AT1520" s="43">
        <v>7314783</v>
      </c>
      <c r="AU1520" s="43">
        <v>0</v>
      </c>
      <c r="AV1520" s="43">
        <v>7314783</v>
      </c>
      <c r="AW1520" s="43">
        <v>66</v>
      </c>
      <c r="AX1520" s="43">
        <v>1809257</v>
      </c>
      <c r="AY1520" s="43">
        <v>1</v>
      </c>
      <c r="AZ1520" s="43">
        <v>79</v>
      </c>
      <c r="BA1520" s="43">
        <v>1429313</v>
      </c>
    </row>
    <row r="1521" spans="42:53">
      <c r="AP1521" s="42" t="s">
        <v>59</v>
      </c>
      <c r="AQ1521" s="43">
        <v>26</v>
      </c>
      <c r="AR1521" s="42" t="s">
        <v>7</v>
      </c>
      <c r="AS1521" s="43">
        <v>24</v>
      </c>
      <c r="AT1521" s="43">
        <v>7314783</v>
      </c>
      <c r="AU1521" s="43">
        <v>0</v>
      </c>
      <c r="AV1521" s="43">
        <v>7314783</v>
      </c>
      <c r="AW1521" s="43">
        <v>67</v>
      </c>
      <c r="AX1521" s="43">
        <v>1738061</v>
      </c>
      <c r="AY1521" s="43">
        <v>1</v>
      </c>
      <c r="AZ1521" s="43">
        <v>80</v>
      </c>
      <c r="BA1521" s="43">
        <v>1390449</v>
      </c>
    </row>
    <row r="1522" spans="42:53">
      <c r="AP1522" s="42" t="s">
        <v>59</v>
      </c>
      <c r="AQ1522" s="43">
        <v>26</v>
      </c>
      <c r="AR1522" s="42" t="s">
        <v>7</v>
      </c>
      <c r="AS1522" s="43">
        <v>24</v>
      </c>
      <c r="AT1522" s="43">
        <v>7314783</v>
      </c>
      <c r="AU1522" s="43">
        <v>0</v>
      </c>
      <c r="AV1522" s="43">
        <v>7314783</v>
      </c>
      <c r="AW1522" s="43">
        <v>68</v>
      </c>
      <c r="AX1522" s="43">
        <v>1666335</v>
      </c>
      <c r="AY1522" s="43">
        <v>1</v>
      </c>
      <c r="AZ1522" s="43">
        <v>81</v>
      </c>
      <c r="BA1522" s="43">
        <v>1349731</v>
      </c>
    </row>
    <row r="1523" spans="42:53">
      <c r="AP1523" s="42" t="s">
        <v>59</v>
      </c>
      <c r="AQ1523" s="43">
        <v>26</v>
      </c>
      <c r="AR1523" s="42" t="s">
        <v>7</v>
      </c>
      <c r="AS1523" s="43">
        <v>24</v>
      </c>
      <c r="AT1523" s="43">
        <v>7314783</v>
      </c>
      <c r="AU1523" s="43">
        <v>0</v>
      </c>
      <c r="AV1523" s="43">
        <v>7314783</v>
      </c>
      <c r="AW1523" s="43">
        <v>69</v>
      </c>
      <c r="AX1523" s="43">
        <v>1594102</v>
      </c>
      <c r="AY1523" s="43">
        <v>1</v>
      </c>
      <c r="AZ1523" s="43">
        <v>82</v>
      </c>
      <c r="BA1523" s="43">
        <v>1307164</v>
      </c>
    </row>
    <row r="1524" spans="42:53">
      <c r="AP1524" s="42" t="s">
        <v>59</v>
      </c>
      <c r="AQ1524" s="43">
        <v>27</v>
      </c>
      <c r="AR1524" s="42" t="s">
        <v>8</v>
      </c>
      <c r="AS1524" s="43">
        <v>1</v>
      </c>
      <c r="AT1524" s="43">
        <v>5721460</v>
      </c>
      <c r="AU1524" s="43">
        <v>0</v>
      </c>
      <c r="AV1524" s="43">
        <v>5721460</v>
      </c>
      <c r="AW1524" s="43">
        <v>66</v>
      </c>
      <c r="AX1524" s="43">
        <v>722961</v>
      </c>
      <c r="AY1524" s="43">
        <v>0.4</v>
      </c>
      <c r="AZ1524" s="43">
        <v>78</v>
      </c>
      <c r="BA1524" s="43">
        <v>563910</v>
      </c>
    </row>
    <row r="1525" spans="42:53">
      <c r="AP1525" s="42" t="s">
        <v>59</v>
      </c>
      <c r="AQ1525" s="43">
        <v>27</v>
      </c>
      <c r="AR1525" s="42" t="s">
        <v>8</v>
      </c>
      <c r="AS1525" s="43">
        <v>1</v>
      </c>
      <c r="AT1525" s="43">
        <v>5721460</v>
      </c>
      <c r="AU1525" s="43">
        <v>0</v>
      </c>
      <c r="AV1525" s="43">
        <v>5721460</v>
      </c>
      <c r="AW1525" s="43">
        <v>67</v>
      </c>
      <c r="AX1525" s="43">
        <v>1738061</v>
      </c>
      <c r="AY1525" s="43">
        <v>1</v>
      </c>
      <c r="AZ1525" s="43">
        <v>79</v>
      </c>
      <c r="BA1525" s="43">
        <v>1373068</v>
      </c>
    </row>
    <row r="1526" spans="42:53">
      <c r="AP1526" s="42" t="s">
        <v>59</v>
      </c>
      <c r="AQ1526" s="43">
        <v>27</v>
      </c>
      <c r="AR1526" s="42" t="s">
        <v>8</v>
      </c>
      <c r="AS1526" s="43">
        <v>1</v>
      </c>
      <c r="AT1526" s="43">
        <v>5721460</v>
      </c>
      <c r="AU1526" s="43">
        <v>0</v>
      </c>
      <c r="AV1526" s="43">
        <v>5721460</v>
      </c>
      <c r="AW1526" s="43">
        <v>68</v>
      </c>
      <c r="AX1526" s="43">
        <v>1666335</v>
      </c>
      <c r="AY1526" s="43">
        <v>1</v>
      </c>
      <c r="AZ1526" s="43">
        <v>80</v>
      </c>
      <c r="BA1526" s="43">
        <v>1333068</v>
      </c>
    </row>
    <row r="1527" spans="42:53">
      <c r="AP1527" s="42" t="s">
        <v>59</v>
      </c>
      <c r="AQ1527" s="43">
        <v>27</v>
      </c>
      <c r="AR1527" s="42" t="s">
        <v>8</v>
      </c>
      <c r="AS1527" s="43">
        <v>1</v>
      </c>
      <c r="AT1527" s="43">
        <v>5721460</v>
      </c>
      <c r="AU1527" s="43">
        <v>0</v>
      </c>
      <c r="AV1527" s="43">
        <v>5721460</v>
      </c>
      <c r="AW1527" s="43">
        <v>69</v>
      </c>
      <c r="AX1527" s="43">
        <v>1594102</v>
      </c>
      <c r="AY1527" s="43">
        <v>1</v>
      </c>
      <c r="AZ1527" s="43">
        <v>81</v>
      </c>
      <c r="BA1527" s="43">
        <v>1291223</v>
      </c>
    </row>
    <row r="1528" spans="42:53">
      <c r="AP1528" s="42" t="s">
        <v>59</v>
      </c>
      <c r="AQ1528" s="43">
        <v>28</v>
      </c>
      <c r="AR1528" s="42" t="s">
        <v>8</v>
      </c>
      <c r="AS1528" s="43">
        <v>8</v>
      </c>
      <c r="AT1528" s="43">
        <v>4311933</v>
      </c>
      <c r="AU1528" s="43">
        <v>0</v>
      </c>
      <c r="AV1528" s="43">
        <v>4311933</v>
      </c>
      <c r="AW1528" s="43">
        <v>67</v>
      </c>
      <c r="AX1528" s="43">
        <v>1051495</v>
      </c>
      <c r="AY1528" s="43">
        <v>0.60499999999999998</v>
      </c>
      <c r="AZ1528" s="43">
        <v>77</v>
      </c>
      <c r="BA1528" s="43">
        <v>809651</v>
      </c>
    </row>
    <row r="1529" spans="42:53">
      <c r="AP1529" s="42" t="s">
        <v>59</v>
      </c>
      <c r="AQ1529" s="43">
        <v>28</v>
      </c>
      <c r="AR1529" s="42" t="s">
        <v>8</v>
      </c>
      <c r="AS1529" s="43">
        <v>8</v>
      </c>
      <c r="AT1529" s="43">
        <v>4311933</v>
      </c>
      <c r="AU1529" s="43">
        <v>0</v>
      </c>
      <c r="AV1529" s="43">
        <v>4311933</v>
      </c>
      <c r="AW1529" s="43">
        <v>68</v>
      </c>
      <c r="AX1529" s="43">
        <v>1666335</v>
      </c>
      <c r="AY1529" s="43">
        <v>1</v>
      </c>
      <c r="AZ1529" s="43">
        <v>78</v>
      </c>
      <c r="BA1529" s="43">
        <v>1299741</v>
      </c>
    </row>
    <row r="1530" spans="42:53">
      <c r="AP1530" s="42" t="s">
        <v>59</v>
      </c>
      <c r="AQ1530" s="43">
        <v>28</v>
      </c>
      <c r="AR1530" s="42" t="s">
        <v>8</v>
      </c>
      <c r="AS1530" s="43">
        <v>8</v>
      </c>
      <c r="AT1530" s="43">
        <v>4311933</v>
      </c>
      <c r="AU1530" s="43">
        <v>0</v>
      </c>
      <c r="AV1530" s="43">
        <v>4311933</v>
      </c>
      <c r="AW1530" s="43">
        <v>69</v>
      </c>
      <c r="AX1530" s="43">
        <v>1594102</v>
      </c>
      <c r="AY1530" s="43">
        <v>1</v>
      </c>
      <c r="AZ1530" s="43">
        <v>79</v>
      </c>
      <c r="BA1530" s="43">
        <v>1259341</v>
      </c>
    </row>
    <row r="1531" spans="42:53">
      <c r="AP1531" s="42" t="s">
        <v>59</v>
      </c>
      <c r="AQ1531" s="43">
        <v>29</v>
      </c>
      <c r="AR1531" s="42" t="s">
        <v>8</v>
      </c>
      <c r="AS1531" s="43">
        <v>15</v>
      </c>
      <c r="AT1531" s="43">
        <v>3106909</v>
      </c>
      <c r="AU1531" s="43">
        <v>0</v>
      </c>
      <c r="AV1531" s="43">
        <v>3106909</v>
      </c>
      <c r="AW1531" s="43">
        <v>68</v>
      </c>
      <c r="AX1531" s="43">
        <v>1512807</v>
      </c>
      <c r="AY1531" s="43">
        <v>0.90800000000000003</v>
      </c>
      <c r="AZ1531" s="43">
        <v>76</v>
      </c>
      <c r="BA1531" s="43">
        <v>1149733</v>
      </c>
    </row>
    <row r="1532" spans="42:53">
      <c r="AP1532" s="42" t="s">
        <v>59</v>
      </c>
      <c r="AQ1532" s="43">
        <v>29</v>
      </c>
      <c r="AR1532" s="42" t="s">
        <v>8</v>
      </c>
      <c r="AS1532" s="43">
        <v>15</v>
      </c>
      <c r="AT1532" s="43">
        <v>3106909</v>
      </c>
      <c r="AU1532" s="43">
        <v>0</v>
      </c>
      <c r="AV1532" s="43">
        <v>3106909</v>
      </c>
      <c r="AW1532" s="43">
        <v>69</v>
      </c>
      <c r="AX1532" s="43">
        <v>1594102</v>
      </c>
      <c r="AY1532" s="43">
        <v>1</v>
      </c>
      <c r="AZ1532" s="43">
        <v>76</v>
      </c>
      <c r="BA1532" s="43">
        <v>1211518</v>
      </c>
    </row>
    <row r="1533" spans="42:53">
      <c r="AP1533" s="42" t="s">
        <v>59</v>
      </c>
      <c r="AQ1533" s="43">
        <v>30</v>
      </c>
      <c r="AR1533" s="42" t="s">
        <v>8</v>
      </c>
      <c r="AS1533" s="43">
        <v>23</v>
      </c>
      <c r="AT1533" s="43">
        <v>2127095</v>
      </c>
      <c r="AU1533" s="43">
        <v>0</v>
      </c>
      <c r="AV1533" s="43">
        <v>2127095</v>
      </c>
      <c r="AW1533" s="43">
        <v>68</v>
      </c>
      <c r="AX1533" s="43">
        <v>532993</v>
      </c>
      <c r="AY1533" s="43">
        <v>0.32</v>
      </c>
      <c r="AZ1533" s="43">
        <v>73</v>
      </c>
      <c r="BA1533" s="43">
        <v>389085</v>
      </c>
    </row>
    <row r="1534" spans="42:53">
      <c r="AP1534" s="42" t="s">
        <v>59</v>
      </c>
      <c r="AQ1534" s="43">
        <v>30</v>
      </c>
      <c r="AR1534" s="42" t="s">
        <v>8</v>
      </c>
      <c r="AS1534" s="43">
        <v>23</v>
      </c>
      <c r="AT1534" s="43">
        <v>2127095</v>
      </c>
      <c r="AU1534" s="43">
        <v>0</v>
      </c>
      <c r="AV1534" s="43">
        <v>2127095</v>
      </c>
      <c r="AW1534" s="43">
        <v>69</v>
      </c>
      <c r="AX1534" s="43">
        <v>1594102</v>
      </c>
      <c r="AY1534" s="43">
        <v>1</v>
      </c>
      <c r="AZ1534" s="43">
        <v>73</v>
      </c>
      <c r="BA1534" s="43">
        <v>1163694</v>
      </c>
    </row>
    <row r="1535" spans="42:53">
      <c r="AP1535" s="42" t="s">
        <v>59</v>
      </c>
      <c r="AQ1535" s="43">
        <v>31</v>
      </c>
      <c r="AR1535" s="42" t="s">
        <v>8</v>
      </c>
      <c r="AS1535" s="43">
        <v>29</v>
      </c>
      <c r="AT1535" s="43">
        <v>1393196</v>
      </c>
      <c r="AU1535" s="43">
        <v>0</v>
      </c>
      <c r="AV1535" s="43">
        <v>1393196</v>
      </c>
      <c r="AW1535" s="43">
        <v>69</v>
      </c>
      <c r="AX1535" s="43">
        <v>1393196</v>
      </c>
      <c r="AY1535" s="43">
        <v>0.874</v>
      </c>
      <c r="AZ1535" s="43">
        <v>70</v>
      </c>
      <c r="BA1535" s="43">
        <v>975237</v>
      </c>
    </row>
    <row r="1536" spans="42:53">
      <c r="AP1536" s="42" t="s">
        <v>59</v>
      </c>
      <c r="AQ1536" s="43">
        <v>32</v>
      </c>
      <c r="AR1536" s="42" t="s">
        <v>9</v>
      </c>
      <c r="AS1536" s="43">
        <v>5</v>
      </c>
      <c r="AT1536" s="43">
        <v>925919</v>
      </c>
      <c r="AU1536" s="43">
        <v>0</v>
      </c>
      <c r="AV1536" s="43">
        <v>925919</v>
      </c>
      <c r="AW1536" s="43">
        <v>69</v>
      </c>
      <c r="AX1536" s="43">
        <v>925919</v>
      </c>
      <c r="AY1536" s="43">
        <v>0.58099999999999996</v>
      </c>
      <c r="AZ1536" s="43">
        <v>66</v>
      </c>
      <c r="BA1536" s="43">
        <v>611107</v>
      </c>
    </row>
    <row r="1537" spans="42:53">
      <c r="AP1537" s="42" t="s">
        <v>59</v>
      </c>
      <c r="AQ1537" s="43">
        <v>33</v>
      </c>
      <c r="AR1537" s="42" t="s">
        <v>9</v>
      </c>
      <c r="AS1537" s="43">
        <v>12</v>
      </c>
      <c r="AT1537" s="43">
        <v>745970</v>
      </c>
      <c r="AU1537" s="43">
        <v>0</v>
      </c>
      <c r="AV1537" s="43">
        <v>745970</v>
      </c>
      <c r="AW1537" s="43">
        <v>69</v>
      </c>
      <c r="AX1537" s="43">
        <v>745970</v>
      </c>
      <c r="AY1537" s="43">
        <v>0.46800000000000003</v>
      </c>
      <c r="AZ1537" s="43">
        <v>61</v>
      </c>
      <c r="BA1537" s="43">
        <v>455042</v>
      </c>
    </row>
    <row r="1538" spans="42:53">
      <c r="AP1538" s="42" t="s">
        <v>59</v>
      </c>
      <c r="AQ1538" s="43">
        <v>34</v>
      </c>
      <c r="AR1538" s="42" t="s">
        <v>9</v>
      </c>
      <c r="AS1538" s="43">
        <v>19</v>
      </c>
      <c r="AT1538" s="43">
        <v>874057</v>
      </c>
      <c r="AU1538" s="43">
        <v>0</v>
      </c>
      <c r="AV1538" s="43">
        <v>874057</v>
      </c>
      <c r="AW1538" s="43">
        <v>69</v>
      </c>
      <c r="AX1538" s="43">
        <v>874057</v>
      </c>
      <c r="AY1538" s="43">
        <v>0.54800000000000004</v>
      </c>
      <c r="AZ1538" s="43">
        <v>56</v>
      </c>
      <c r="BA1538" s="43">
        <v>489472</v>
      </c>
    </row>
    <row r="1539" spans="42:53">
      <c r="AP1539" s="42" t="s">
        <v>59</v>
      </c>
      <c r="AQ1539" s="43">
        <v>35</v>
      </c>
      <c r="AR1539" s="42" t="s">
        <v>9</v>
      </c>
      <c r="AS1539" s="43">
        <v>26</v>
      </c>
      <c r="AT1539" s="43">
        <v>1330885</v>
      </c>
      <c r="AU1539" s="43">
        <v>0</v>
      </c>
      <c r="AV1539" s="43">
        <v>1330885</v>
      </c>
      <c r="AW1539" s="43">
        <v>69</v>
      </c>
      <c r="AX1539" s="43">
        <v>1330885</v>
      </c>
      <c r="AY1539" s="43">
        <v>0.83499999999999996</v>
      </c>
      <c r="AZ1539" s="43">
        <v>51</v>
      </c>
      <c r="BA1539" s="43">
        <v>678751</v>
      </c>
    </row>
    <row r="1540" spans="42:53">
      <c r="AP1540" s="42" t="s">
        <v>59</v>
      </c>
      <c r="AQ1540" s="43">
        <v>36</v>
      </c>
      <c r="AR1540" s="42" t="s">
        <v>10</v>
      </c>
      <c r="AS1540" s="43">
        <v>2</v>
      </c>
      <c r="AT1540" s="43">
        <v>2137160</v>
      </c>
      <c r="AU1540" s="43">
        <v>0</v>
      </c>
      <c r="AV1540" s="43">
        <v>2137160</v>
      </c>
      <c r="AW1540" s="43">
        <v>68</v>
      </c>
      <c r="AX1540" s="43">
        <v>543058</v>
      </c>
      <c r="AY1540" s="43">
        <v>0.32600000000000001</v>
      </c>
      <c r="AZ1540" s="43">
        <v>47</v>
      </c>
      <c r="BA1540" s="43">
        <v>255237</v>
      </c>
    </row>
    <row r="1541" spans="42:53">
      <c r="AP1541" s="42" t="s">
        <v>59</v>
      </c>
      <c r="AQ1541" s="43">
        <v>36</v>
      </c>
      <c r="AR1541" s="42" t="s">
        <v>10</v>
      </c>
      <c r="AS1541" s="43">
        <v>2</v>
      </c>
      <c r="AT1541" s="43">
        <v>2137160</v>
      </c>
      <c r="AU1541" s="43">
        <v>0</v>
      </c>
      <c r="AV1541" s="43">
        <v>2137160</v>
      </c>
      <c r="AW1541" s="43">
        <v>69</v>
      </c>
      <c r="AX1541" s="43">
        <v>1594102</v>
      </c>
      <c r="AY1541" s="43">
        <v>1</v>
      </c>
      <c r="AZ1541" s="43">
        <v>46</v>
      </c>
      <c r="BA1541" s="43">
        <v>733287</v>
      </c>
    </row>
    <row r="1542" spans="42:53">
      <c r="AP1542" s="42" t="s">
        <v>59</v>
      </c>
      <c r="AQ1542" s="43">
        <v>37</v>
      </c>
      <c r="AR1542" s="42" t="s">
        <v>10</v>
      </c>
      <c r="AS1542" s="43">
        <v>9</v>
      </c>
      <c r="AT1542" s="43">
        <v>3313590</v>
      </c>
      <c r="AU1542" s="43">
        <v>0</v>
      </c>
      <c r="AV1542" s="43">
        <v>3313590</v>
      </c>
      <c r="AW1542" s="43">
        <v>67</v>
      </c>
      <c r="AX1542" s="43">
        <v>53152</v>
      </c>
      <c r="AY1542" s="43">
        <v>3.1E-2</v>
      </c>
      <c r="AZ1542" s="43">
        <v>43</v>
      </c>
      <c r="BA1542" s="43">
        <v>22855</v>
      </c>
    </row>
    <row r="1543" spans="42:53">
      <c r="AP1543" s="42" t="s">
        <v>59</v>
      </c>
      <c r="AQ1543" s="43">
        <v>37</v>
      </c>
      <c r="AR1543" s="42" t="s">
        <v>10</v>
      </c>
      <c r="AS1543" s="43">
        <v>9</v>
      </c>
      <c r="AT1543" s="43">
        <v>3313590</v>
      </c>
      <c r="AU1543" s="43">
        <v>0</v>
      </c>
      <c r="AV1543" s="43">
        <v>3313590</v>
      </c>
      <c r="AW1543" s="43">
        <v>68</v>
      </c>
      <c r="AX1543" s="43">
        <v>1666335</v>
      </c>
      <c r="AY1543" s="43">
        <v>1</v>
      </c>
      <c r="AZ1543" s="43">
        <v>42</v>
      </c>
      <c r="BA1543" s="43">
        <v>699861</v>
      </c>
    </row>
    <row r="1544" spans="42:53">
      <c r="AP1544" s="42" t="s">
        <v>59</v>
      </c>
      <c r="AQ1544" s="43">
        <v>37</v>
      </c>
      <c r="AR1544" s="42" t="s">
        <v>10</v>
      </c>
      <c r="AS1544" s="43">
        <v>9</v>
      </c>
      <c r="AT1544" s="43">
        <v>3313590</v>
      </c>
      <c r="AU1544" s="43">
        <v>0</v>
      </c>
      <c r="AV1544" s="43">
        <v>3313590</v>
      </c>
      <c r="AW1544" s="43">
        <v>69</v>
      </c>
      <c r="AX1544" s="43">
        <v>1594102</v>
      </c>
      <c r="AY1544" s="43">
        <v>1</v>
      </c>
      <c r="AZ1544" s="43">
        <v>41</v>
      </c>
      <c r="BA1544" s="43">
        <v>653582</v>
      </c>
    </row>
    <row r="1545" spans="42:53">
      <c r="AP1545" s="42" t="s">
        <v>59</v>
      </c>
      <c r="AQ1545" s="43">
        <v>38</v>
      </c>
      <c r="AR1545" s="42" t="s">
        <v>10</v>
      </c>
      <c r="AS1545" s="43">
        <v>16</v>
      </c>
      <c r="AT1545" s="43">
        <v>4880880</v>
      </c>
      <c r="AU1545" s="43">
        <v>0</v>
      </c>
      <c r="AV1545" s="43">
        <v>4880880</v>
      </c>
      <c r="AW1545" s="43">
        <v>67</v>
      </c>
      <c r="AX1545" s="43">
        <v>1620442</v>
      </c>
      <c r="AY1545" s="43">
        <v>0.93200000000000005</v>
      </c>
      <c r="AZ1545" s="43">
        <v>38</v>
      </c>
      <c r="BA1545" s="43">
        <v>615768</v>
      </c>
    </row>
    <row r="1546" spans="42:53">
      <c r="AP1546" s="42" t="s">
        <v>59</v>
      </c>
      <c r="AQ1546" s="43">
        <v>38</v>
      </c>
      <c r="AR1546" s="42" t="s">
        <v>10</v>
      </c>
      <c r="AS1546" s="43">
        <v>16</v>
      </c>
      <c r="AT1546" s="43">
        <v>4880880</v>
      </c>
      <c r="AU1546" s="43">
        <v>0</v>
      </c>
      <c r="AV1546" s="43">
        <v>4880880</v>
      </c>
      <c r="AW1546" s="43">
        <v>68</v>
      </c>
      <c r="AX1546" s="43">
        <v>1666335</v>
      </c>
      <c r="AY1546" s="43">
        <v>1</v>
      </c>
      <c r="AZ1546" s="43">
        <v>37</v>
      </c>
      <c r="BA1546" s="43">
        <v>616544</v>
      </c>
    </row>
    <row r="1547" spans="42:53">
      <c r="AP1547" s="42" t="s">
        <v>59</v>
      </c>
      <c r="AQ1547" s="43">
        <v>38</v>
      </c>
      <c r="AR1547" s="42" t="s">
        <v>10</v>
      </c>
      <c r="AS1547" s="43">
        <v>16</v>
      </c>
      <c r="AT1547" s="43">
        <v>4880880</v>
      </c>
      <c r="AU1547" s="43">
        <v>0</v>
      </c>
      <c r="AV1547" s="43">
        <v>4880880</v>
      </c>
      <c r="AW1547" s="43">
        <v>69</v>
      </c>
      <c r="AX1547" s="43">
        <v>1594102</v>
      </c>
      <c r="AY1547" s="43">
        <v>1</v>
      </c>
      <c r="AZ1547" s="43">
        <v>35</v>
      </c>
      <c r="BA1547" s="43">
        <v>557936</v>
      </c>
    </row>
    <row r="1548" spans="42:53">
      <c r="AP1548" s="42" t="s">
        <v>59</v>
      </c>
      <c r="AQ1548" s="43">
        <v>39</v>
      </c>
      <c r="AR1548" s="42" t="s">
        <v>10</v>
      </c>
      <c r="AS1548" s="43">
        <v>23</v>
      </c>
      <c r="AT1548" s="43">
        <v>6859738</v>
      </c>
      <c r="AU1548" s="43">
        <v>0</v>
      </c>
      <c r="AV1548" s="43">
        <v>6859738</v>
      </c>
      <c r="AW1548" s="43">
        <v>65</v>
      </c>
      <c r="AX1548" s="43">
        <v>51982</v>
      </c>
      <c r="AY1548" s="43">
        <v>4.1000000000000002E-2</v>
      </c>
      <c r="AZ1548" s="43">
        <v>35</v>
      </c>
      <c r="BA1548" s="43">
        <v>18194</v>
      </c>
    </row>
    <row r="1549" spans="42:53">
      <c r="AP1549" s="42" t="s">
        <v>59</v>
      </c>
      <c r="AQ1549" s="43">
        <v>39</v>
      </c>
      <c r="AR1549" s="42" t="s">
        <v>10</v>
      </c>
      <c r="AS1549" s="43">
        <v>23</v>
      </c>
      <c r="AT1549" s="43">
        <v>6859738</v>
      </c>
      <c r="AU1549" s="43">
        <v>0</v>
      </c>
      <c r="AV1549" s="43">
        <v>6859738</v>
      </c>
      <c r="AW1549" s="43">
        <v>66</v>
      </c>
      <c r="AX1549" s="43">
        <v>1809257</v>
      </c>
      <c r="AY1549" s="43">
        <v>1</v>
      </c>
      <c r="AZ1549" s="43">
        <v>34</v>
      </c>
      <c r="BA1549" s="43">
        <v>615147</v>
      </c>
    </row>
    <row r="1550" spans="42:53">
      <c r="AP1550" s="42" t="s">
        <v>59</v>
      </c>
      <c r="AQ1550" s="43">
        <v>39</v>
      </c>
      <c r="AR1550" s="42" t="s">
        <v>10</v>
      </c>
      <c r="AS1550" s="43">
        <v>23</v>
      </c>
      <c r="AT1550" s="43">
        <v>6859738</v>
      </c>
      <c r="AU1550" s="43">
        <v>0</v>
      </c>
      <c r="AV1550" s="43">
        <v>6859738</v>
      </c>
      <c r="AW1550" s="43">
        <v>67</v>
      </c>
      <c r="AX1550" s="43">
        <v>1738061</v>
      </c>
      <c r="AY1550" s="43">
        <v>1</v>
      </c>
      <c r="AZ1550" s="43">
        <v>33</v>
      </c>
      <c r="BA1550" s="43">
        <v>573560</v>
      </c>
    </row>
    <row r="1551" spans="42:53">
      <c r="AP1551" s="42" t="s">
        <v>59</v>
      </c>
      <c r="AQ1551" s="43">
        <v>39</v>
      </c>
      <c r="AR1551" s="42" t="s">
        <v>10</v>
      </c>
      <c r="AS1551" s="43">
        <v>23</v>
      </c>
      <c r="AT1551" s="43">
        <v>6859738</v>
      </c>
      <c r="AU1551" s="43">
        <v>0</v>
      </c>
      <c r="AV1551" s="43">
        <v>6859738</v>
      </c>
      <c r="AW1551" s="43">
        <v>68</v>
      </c>
      <c r="AX1551" s="43">
        <v>1666335</v>
      </c>
      <c r="AY1551" s="43">
        <v>1</v>
      </c>
      <c r="AZ1551" s="43">
        <v>31</v>
      </c>
      <c r="BA1551" s="43">
        <v>516564</v>
      </c>
    </row>
    <row r="1552" spans="42:53">
      <c r="AP1552" s="42" t="s">
        <v>59</v>
      </c>
      <c r="AQ1552" s="43">
        <v>39</v>
      </c>
      <c r="AR1552" s="42" t="s">
        <v>10</v>
      </c>
      <c r="AS1552" s="43">
        <v>23</v>
      </c>
      <c r="AT1552" s="43">
        <v>6859738</v>
      </c>
      <c r="AU1552" s="43">
        <v>0</v>
      </c>
      <c r="AV1552" s="43">
        <v>6859738</v>
      </c>
      <c r="AW1552" s="43">
        <v>69</v>
      </c>
      <c r="AX1552" s="43">
        <v>1594102</v>
      </c>
      <c r="AY1552" s="43">
        <v>1</v>
      </c>
      <c r="AZ1552" s="43">
        <v>30</v>
      </c>
      <c r="BA1552" s="43">
        <v>478231</v>
      </c>
    </row>
    <row r="1553" spans="42:53">
      <c r="AP1553" s="42"/>
      <c r="AQ1553" s="43"/>
      <c r="AR1553" s="42"/>
      <c r="AS1553" s="43"/>
      <c r="AT1553" s="43"/>
      <c r="AU1553" s="43"/>
      <c r="AV1553" s="43"/>
      <c r="AW1553" s="43"/>
      <c r="AX1553" s="43"/>
      <c r="AY1553" s="43"/>
      <c r="AZ1553" s="43"/>
      <c r="BA1553" s="43"/>
    </row>
    <row r="1554" spans="42:53">
      <c r="AP1554" s="42"/>
      <c r="AQ1554" s="43"/>
      <c r="AR1554" s="42"/>
      <c r="AS1554" s="43"/>
      <c r="AT1554" s="43"/>
      <c r="AU1554" s="43"/>
      <c r="AV1554" s="43"/>
      <c r="AW1554" s="43"/>
      <c r="AX1554" s="43"/>
      <c r="AY1554" s="43"/>
      <c r="AZ1554" s="43"/>
      <c r="BA1554" s="43"/>
    </row>
    <row r="1555" spans="42:53">
      <c r="AP1555" s="42"/>
      <c r="AQ1555" s="43"/>
      <c r="AR1555" s="42"/>
      <c r="AS1555" s="43"/>
      <c r="AT1555" s="43"/>
      <c r="AU1555" s="43"/>
      <c r="AV1555" s="43"/>
      <c r="AW1555" s="43"/>
      <c r="AX1555" s="43"/>
      <c r="AY1555" s="43"/>
      <c r="AZ1555" s="43"/>
      <c r="BA1555" s="43"/>
    </row>
    <row r="1556" spans="42:53">
      <c r="AP1556" s="42"/>
      <c r="AQ1556" s="43"/>
      <c r="AR1556" s="42"/>
      <c r="AS1556" s="43"/>
      <c r="AT1556" s="43"/>
      <c r="AU1556" s="43"/>
      <c r="AV1556" s="43"/>
      <c r="AW1556" s="43"/>
      <c r="AX1556" s="43"/>
      <c r="AY1556" s="43"/>
      <c r="AZ1556" s="43"/>
      <c r="BA1556" s="43"/>
    </row>
    <row r="1557" spans="42:53">
      <c r="AP1557" s="42"/>
      <c r="AQ1557" s="43"/>
      <c r="AR1557" s="42"/>
      <c r="AS1557" s="43"/>
      <c r="AT1557" s="43"/>
      <c r="AU1557" s="43"/>
      <c r="AV1557" s="43"/>
      <c r="AW1557" s="43"/>
      <c r="AX1557" s="43"/>
      <c r="AY1557" s="43"/>
      <c r="AZ1557" s="43"/>
      <c r="BA1557" s="43"/>
    </row>
    <row r="1558" spans="42:53">
      <c r="AP1558" s="42"/>
      <c r="AQ1558" s="43"/>
      <c r="AR1558" s="42"/>
      <c r="AS1558" s="43"/>
      <c r="AT1558" s="43"/>
      <c r="AU1558" s="43"/>
      <c r="AV1558" s="43"/>
      <c r="AW1558" s="43"/>
      <c r="AX1558" s="43"/>
      <c r="AY1558" s="43"/>
      <c r="AZ1558" s="43"/>
      <c r="BA1558" s="43"/>
    </row>
    <row r="1559" spans="42:53">
      <c r="AP1559" s="42"/>
      <c r="AQ1559" s="43"/>
      <c r="AR1559" s="42"/>
      <c r="AS1559" s="43"/>
      <c r="AT1559" s="43"/>
      <c r="AU1559" s="43"/>
      <c r="AV1559" s="43"/>
      <c r="AW1559" s="43"/>
      <c r="AX1559" s="43"/>
      <c r="AY1559" s="43"/>
      <c r="AZ1559" s="43"/>
      <c r="BA1559" s="43"/>
    </row>
    <row r="1560" spans="42:53">
      <c r="AP1560" s="42"/>
      <c r="AQ1560" s="43"/>
      <c r="AR1560" s="42"/>
      <c r="AS1560" s="43"/>
      <c r="AT1560" s="43"/>
      <c r="AU1560" s="43"/>
      <c r="AV1560" s="43"/>
      <c r="AW1560" s="43"/>
      <c r="AX1560" s="43"/>
      <c r="AY1560" s="43"/>
      <c r="AZ1560" s="43"/>
      <c r="BA1560" s="43"/>
    </row>
    <row r="1561" spans="42:53">
      <c r="AP1561" s="42"/>
      <c r="AQ1561" s="43"/>
      <c r="AR1561" s="42"/>
      <c r="AS1561" s="43"/>
      <c r="AT1561" s="43"/>
      <c r="AU1561" s="43"/>
      <c r="AV1561" s="43"/>
      <c r="AW1561" s="43"/>
      <c r="AX1561" s="43"/>
      <c r="AY1561" s="43"/>
      <c r="AZ1561" s="43"/>
      <c r="BA1561" s="43"/>
    </row>
    <row r="1562" spans="42:53">
      <c r="AP1562" s="42"/>
      <c r="AQ1562" s="43"/>
      <c r="AR1562" s="42"/>
      <c r="AS1562" s="43"/>
      <c r="AT1562" s="43"/>
      <c r="AU1562" s="43"/>
      <c r="AV1562" s="43"/>
      <c r="AW1562" s="43"/>
      <c r="AX1562" s="43"/>
      <c r="AY1562" s="43"/>
      <c r="AZ1562" s="43"/>
      <c r="BA1562" s="43"/>
    </row>
    <row r="1563" spans="42:53">
      <c r="AP1563" s="42"/>
      <c r="AQ1563" s="43"/>
      <c r="AR1563" s="42"/>
      <c r="AS1563" s="43"/>
      <c r="AT1563" s="43"/>
      <c r="AU1563" s="43"/>
      <c r="AV1563" s="43"/>
      <c r="AW1563" s="43"/>
      <c r="AX1563" s="43"/>
      <c r="AY1563" s="43"/>
      <c r="AZ1563" s="43"/>
      <c r="BA1563" s="43"/>
    </row>
    <row r="1564" spans="42:53">
      <c r="AP1564" s="42"/>
      <c r="AQ1564" s="43"/>
      <c r="AR1564" s="42"/>
      <c r="AS1564" s="43"/>
      <c r="AT1564" s="43"/>
      <c r="AU1564" s="43"/>
      <c r="AV1564" s="43"/>
      <c r="AW1564" s="43"/>
      <c r="AX1564" s="43"/>
      <c r="AY1564" s="43"/>
      <c r="AZ1564" s="43"/>
      <c r="BA1564" s="43"/>
    </row>
    <row r="1565" spans="42:53">
      <c r="AP1565" s="42"/>
      <c r="AQ1565" s="43"/>
      <c r="AR1565" s="42"/>
      <c r="AS1565" s="43"/>
      <c r="AT1565" s="43"/>
      <c r="AU1565" s="43"/>
      <c r="AV1565" s="43"/>
      <c r="AW1565" s="43"/>
      <c r="AX1565" s="43"/>
      <c r="AY1565" s="43"/>
      <c r="AZ1565" s="43"/>
      <c r="BA1565" s="43"/>
    </row>
    <row r="1566" spans="42:53">
      <c r="AP1566" s="42"/>
      <c r="AQ1566" s="43"/>
      <c r="AR1566" s="42"/>
      <c r="AS1566" s="43"/>
      <c r="AT1566" s="43"/>
      <c r="AU1566" s="43"/>
      <c r="AV1566" s="43"/>
      <c r="AW1566" s="43"/>
      <c r="AX1566" s="43"/>
      <c r="AY1566" s="43"/>
      <c r="AZ1566" s="43"/>
      <c r="BA1566" s="43"/>
    </row>
    <row r="1567" spans="42:53">
      <c r="AP1567" s="42"/>
      <c r="AQ1567" s="43"/>
      <c r="AR1567" s="42"/>
      <c r="AS1567" s="43"/>
      <c r="AT1567" s="43"/>
      <c r="AU1567" s="43"/>
      <c r="AV1567" s="43"/>
      <c r="AW1567" s="43"/>
      <c r="AX1567" s="43"/>
      <c r="AY1567" s="43"/>
      <c r="AZ1567" s="43"/>
      <c r="BA1567" s="43"/>
    </row>
    <row r="1568" spans="42:53">
      <c r="AP1568" s="42"/>
      <c r="AQ1568" s="43"/>
      <c r="AR1568" s="42"/>
      <c r="AS1568" s="43"/>
      <c r="AT1568" s="43"/>
      <c r="AU1568" s="43"/>
      <c r="AV1568" s="43"/>
      <c r="AW1568" s="43"/>
      <c r="AX1568" s="43"/>
      <c r="AY1568" s="43"/>
      <c r="AZ1568" s="43"/>
      <c r="BA1568" s="43"/>
    </row>
    <row r="1569" spans="42:53">
      <c r="AP1569" s="42"/>
      <c r="AQ1569" s="43"/>
      <c r="AR1569" s="42"/>
      <c r="AS1569" s="43"/>
      <c r="AT1569" s="43"/>
      <c r="AU1569" s="43"/>
      <c r="AV1569" s="43"/>
      <c r="AW1569" s="43"/>
      <c r="AX1569" s="43"/>
      <c r="AY1569" s="43"/>
      <c r="AZ1569" s="43"/>
      <c r="BA1569" s="43"/>
    </row>
    <row r="1570" spans="42:53">
      <c r="AP1570" s="42"/>
      <c r="AQ1570" s="43"/>
      <c r="AR1570" s="42"/>
      <c r="AS1570" s="43"/>
      <c r="AT1570" s="43"/>
      <c r="AU1570" s="43"/>
      <c r="AV1570" s="43"/>
      <c r="AW1570" s="43"/>
      <c r="AX1570" s="43"/>
      <c r="AY1570" s="43"/>
      <c r="AZ1570" s="43"/>
      <c r="BA1570" s="43"/>
    </row>
    <row r="1571" spans="42:53">
      <c r="AP1571" s="42"/>
      <c r="AQ1571" s="43"/>
      <c r="AR1571" s="42"/>
      <c r="AS1571" s="43"/>
      <c r="AT1571" s="43"/>
      <c r="AU1571" s="43"/>
      <c r="AV1571" s="43"/>
      <c r="AW1571" s="43"/>
      <c r="AX1571" s="43"/>
      <c r="AY1571" s="43"/>
      <c r="AZ1571" s="43"/>
      <c r="BA1571" s="43"/>
    </row>
    <row r="1572" spans="42:53">
      <c r="AP1572" s="42"/>
      <c r="AQ1572" s="43"/>
      <c r="AR1572" s="42"/>
      <c r="AS1572" s="43"/>
      <c r="AT1572" s="43"/>
      <c r="AU1572" s="43"/>
      <c r="AV1572" s="43"/>
      <c r="AW1572" s="43"/>
      <c r="AX1572" s="43"/>
      <c r="AY1572" s="43"/>
      <c r="AZ1572" s="43"/>
      <c r="BA1572" s="43"/>
    </row>
    <row r="1573" spans="42:53">
      <c r="AP1573" s="42"/>
      <c r="AQ1573" s="43"/>
      <c r="AR1573" s="42"/>
      <c r="AS1573" s="43"/>
      <c r="AT1573" s="43"/>
      <c r="AU1573" s="43"/>
      <c r="AV1573" s="43"/>
      <c r="AW1573" s="43"/>
      <c r="AX1573" s="43"/>
      <c r="AY1573" s="43"/>
      <c r="AZ1573" s="43"/>
      <c r="BA1573" s="43"/>
    </row>
    <row r="1574" spans="42:53">
      <c r="AP1574" s="42"/>
      <c r="AQ1574" s="43"/>
      <c r="AR1574" s="42"/>
      <c r="AS1574" s="43"/>
      <c r="AT1574" s="43"/>
      <c r="AU1574" s="43"/>
      <c r="AV1574" s="43"/>
      <c r="AW1574" s="43"/>
      <c r="AX1574" s="43"/>
      <c r="AY1574" s="43"/>
      <c r="AZ1574" s="43"/>
      <c r="BA1574" s="43"/>
    </row>
    <row r="1575" spans="42:53">
      <c r="AP1575" s="42"/>
      <c r="AQ1575" s="43"/>
      <c r="AR1575" s="42"/>
      <c r="AS1575" s="43"/>
      <c r="AT1575" s="43"/>
      <c r="AU1575" s="43"/>
      <c r="AV1575" s="43"/>
      <c r="AW1575" s="43"/>
      <c r="AX1575" s="43"/>
      <c r="AY1575" s="43"/>
      <c r="AZ1575" s="43"/>
      <c r="BA1575" s="43"/>
    </row>
    <row r="1576" spans="42:53">
      <c r="AP1576" s="42"/>
      <c r="AQ1576" s="43"/>
      <c r="AR1576" s="42"/>
      <c r="AS1576" s="43"/>
      <c r="AT1576" s="43"/>
      <c r="AU1576" s="43"/>
      <c r="AV1576" s="43"/>
      <c r="AW1576" s="43"/>
      <c r="AX1576" s="43"/>
      <c r="AY1576" s="43"/>
      <c r="AZ1576" s="43"/>
      <c r="BA1576" s="43"/>
    </row>
    <row r="1577" spans="42:53">
      <c r="AP1577" s="42"/>
      <c r="AQ1577" s="43"/>
      <c r="AR1577" s="42"/>
      <c r="AS1577" s="43"/>
      <c r="AT1577" s="43"/>
      <c r="AU1577" s="43"/>
      <c r="AV1577" s="43"/>
      <c r="AW1577" s="43"/>
      <c r="AX1577" s="43"/>
      <c r="AY1577" s="43"/>
      <c r="AZ1577" s="43"/>
      <c r="BA1577" s="43"/>
    </row>
    <row r="1578" spans="42:53">
      <c r="AP1578" s="42"/>
      <c r="AQ1578" s="43"/>
      <c r="AR1578" s="42"/>
      <c r="AS1578" s="43"/>
      <c r="AT1578" s="43"/>
      <c r="AU1578" s="43"/>
      <c r="AV1578" s="43"/>
      <c r="AW1578" s="43"/>
      <c r="AX1578" s="43"/>
      <c r="AY1578" s="43"/>
      <c r="AZ1578" s="43"/>
      <c r="BA1578" s="43"/>
    </row>
    <row r="1579" spans="42:53">
      <c r="AP1579" s="42"/>
      <c r="AQ1579" s="43"/>
      <c r="AR1579" s="42"/>
      <c r="AS1579" s="43"/>
      <c r="AT1579" s="43"/>
      <c r="AU1579" s="43"/>
      <c r="AV1579" s="43"/>
      <c r="AW1579" s="43"/>
      <c r="AX1579" s="43"/>
      <c r="AY1579" s="43"/>
      <c r="AZ1579" s="43"/>
      <c r="BA1579" s="43"/>
    </row>
    <row r="1580" spans="42:53">
      <c r="AP1580" s="42"/>
      <c r="AQ1580" s="43"/>
      <c r="AR1580" s="42"/>
      <c r="AS1580" s="43"/>
      <c r="AT1580" s="43"/>
      <c r="AU1580" s="43"/>
      <c r="AV1580" s="43"/>
      <c r="AW1580" s="43"/>
      <c r="AX1580" s="43"/>
      <c r="AY1580" s="43"/>
      <c r="AZ1580" s="43"/>
      <c r="BA1580" s="43"/>
    </row>
    <row r="1581" spans="42:53">
      <c r="AP1581" s="42"/>
      <c r="AQ1581" s="43"/>
      <c r="AR1581" s="42"/>
      <c r="AS1581" s="43"/>
      <c r="AT1581" s="43"/>
      <c r="AU1581" s="43"/>
      <c r="AV1581" s="43"/>
      <c r="AW1581" s="43"/>
      <c r="AX1581" s="43"/>
      <c r="AY1581" s="43"/>
      <c r="AZ1581" s="43"/>
      <c r="BA1581" s="43"/>
    </row>
    <row r="1582" spans="42:53">
      <c r="AP1582" s="42"/>
      <c r="AQ1582" s="43"/>
      <c r="AR1582" s="42"/>
      <c r="AS1582" s="43"/>
      <c r="AT1582" s="43"/>
      <c r="AU1582" s="43"/>
      <c r="AV1582" s="43"/>
      <c r="AW1582" s="43"/>
      <c r="AX1582" s="43"/>
      <c r="AY1582" s="43"/>
      <c r="AZ1582" s="43"/>
      <c r="BA1582" s="43"/>
    </row>
    <row r="1583" spans="42:53">
      <c r="AP1583" s="42"/>
      <c r="AQ1583" s="43"/>
      <c r="AR1583" s="42"/>
      <c r="AS1583" s="43"/>
      <c r="AT1583" s="43"/>
      <c r="AU1583" s="43"/>
      <c r="AV1583" s="43"/>
      <c r="AW1583" s="43"/>
      <c r="AX1583" s="43"/>
      <c r="AY1583" s="43"/>
      <c r="AZ1583" s="43"/>
      <c r="BA1583" s="43"/>
    </row>
    <row r="1584" spans="42:53">
      <c r="AP1584" s="42"/>
      <c r="AQ1584" s="43"/>
      <c r="AR1584" s="42"/>
      <c r="AS1584" s="43"/>
      <c r="AT1584" s="43"/>
      <c r="AU1584" s="43"/>
      <c r="AV1584" s="43"/>
      <c r="AW1584" s="43"/>
      <c r="AX1584" s="43"/>
      <c r="AY1584" s="43"/>
      <c r="AZ1584" s="43"/>
      <c r="BA1584" s="43"/>
    </row>
    <row r="1585" spans="42:53">
      <c r="AP1585" s="42"/>
      <c r="AQ1585" s="43"/>
      <c r="AR1585" s="42"/>
      <c r="AS1585" s="43"/>
      <c r="AT1585" s="43"/>
      <c r="AU1585" s="43"/>
      <c r="AV1585" s="43"/>
      <c r="AW1585" s="43"/>
      <c r="AX1585" s="43"/>
      <c r="AY1585" s="43"/>
      <c r="AZ1585" s="43"/>
      <c r="BA1585" s="43"/>
    </row>
    <row r="1586" spans="42:53">
      <c r="AP1586" s="42"/>
      <c r="AQ1586" s="43"/>
      <c r="AR1586" s="42"/>
      <c r="AS1586" s="43"/>
      <c r="AT1586" s="43"/>
      <c r="AU1586" s="43"/>
      <c r="AV1586" s="43"/>
      <c r="AW1586" s="43"/>
      <c r="AX1586" s="43"/>
      <c r="AY1586" s="43"/>
      <c r="AZ1586" s="43"/>
      <c r="BA1586" s="43"/>
    </row>
    <row r="1587" spans="42:53">
      <c r="AP1587" s="42"/>
      <c r="AQ1587" s="43"/>
      <c r="AR1587" s="42"/>
      <c r="AS1587" s="43"/>
      <c r="AT1587" s="43"/>
      <c r="AU1587" s="43"/>
      <c r="AV1587" s="43"/>
      <c r="AW1587" s="43"/>
      <c r="AX1587" s="43"/>
      <c r="AY1587" s="43"/>
      <c r="AZ1587" s="43"/>
      <c r="BA1587" s="43"/>
    </row>
    <row r="1588" spans="42:53">
      <c r="AP1588" s="42"/>
      <c r="AQ1588" s="43"/>
      <c r="AR1588" s="42"/>
      <c r="AS1588" s="43"/>
      <c r="AT1588" s="43"/>
      <c r="AU1588" s="43"/>
      <c r="AV1588" s="43"/>
      <c r="AW1588" s="43"/>
      <c r="AX1588" s="43"/>
      <c r="AY1588" s="43"/>
      <c r="AZ1588" s="43"/>
      <c r="BA1588" s="43"/>
    </row>
    <row r="1589" spans="42:53">
      <c r="AP1589" s="42"/>
      <c r="AQ1589" s="43"/>
      <c r="AR1589" s="42"/>
      <c r="AS1589" s="43"/>
      <c r="AT1589" s="43"/>
      <c r="AU1589" s="43"/>
      <c r="AV1589" s="43"/>
      <c r="AW1589" s="43"/>
      <c r="AX1589" s="43"/>
      <c r="AY1589" s="43"/>
      <c r="AZ1589" s="43"/>
      <c r="BA1589" s="43"/>
    </row>
    <row r="1590" spans="42:53">
      <c r="AP1590" s="42"/>
      <c r="AQ1590" s="43"/>
      <c r="AR1590" s="42"/>
      <c r="AS1590" s="43"/>
      <c r="AT1590" s="43"/>
      <c r="AU1590" s="43"/>
      <c r="AV1590" s="43"/>
      <c r="AW1590" s="43"/>
      <c r="AX1590" s="43"/>
      <c r="AY1590" s="43"/>
      <c r="AZ1590" s="43"/>
      <c r="BA1590" s="43"/>
    </row>
    <row r="1591" spans="42:53">
      <c r="AP1591" s="42"/>
      <c r="AQ1591" s="43"/>
      <c r="AR1591" s="42"/>
      <c r="AS1591" s="43"/>
      <c r="AT1591" s="43"/>
      <c r="AU1591" s="43"/>
      <c r="AV1591" s="43"/>
      <c r="AW1591" s="43"/>
      <c r="AX1591" s="43"/>
      <c r="AY1591" s="43"/>
      <c r="AZ1591" s="43"/>
      <c r="BA1591" s="43"/>
    </row>
    <row r="1592" spans="42:53">
      <c r="AP1592" s="42"/>
      <c r="AQ1592" s="43"/>
      <c r="AR1592" s="42"/>
      <c r="AS1592" s="43"/>
      <c r="AT1592" s="43"/>
      <c r="AU1592" s="43"/>
      <c r="AV1592" s="43"/>
      <c r="AW1592" s="43"/>
      <c r="AX1592" s="43"/>
      <c r="AY1592" s="43"/>
      <c r="AZ1592" s="43"/>
      <c r="BA1592" s="43"/>
    </row>
    <row r="1593" spans="42:53">
      <c r="AP1593" s="42"/>
      <c r="AQ1593" s="43"/>
      <c r="AR1593" s="42"/>
      <c r="AS1593" s="43"/>
      <c r="AT1593" s="43"/>
      <c r="AU1593" s="43"/>
      <c r="AV1593" s="43"/>
      <c r="AW1593" s="43"/>
      <c r="AX1593" s="43"/>
      <c r="AY1593" s="43"/>
      <c r="AZ1593" s="43"/>
      <c r="BA1593" s="43"/>
    </row>
    <row r="1594" spans="42:53">
      <c r="AP1594" s="42"/>
      <c r="AQ1594" s="43"/>
      <c r="AR1594" s="42"/>
      <c r="AS1594" s="43"/>
      <c r="AT1594" s="43"/>
      <c r="AU1594" s="43"/>
      <c r="AV1594" s="43"/>
      <c r="AW1594" s="43"/>
      <c r="AX1594" s="43"/>
      <c r="AY1594" s="43"/>
      <c r="AZ1594" s="43"/>
      <c r="BA1594" s="43"/>
    </row>
    <row r="1595" spans="42:53">
      <c r="AP1595" s="42"/>
      <c r="AQ1595" s="43"/>
      <c r="AR1595" s="42"/>
      <c r="AS1595" s="43"/>
      <c r="AT1595" s="43"/>
      <c r="AU1595" s="43"/>
      <c r="AV1595" s="43"/>
      <c r="AW1595" s="43"/>
      <c r="AX1595" s="43"/>
      <c r="AY1595" s="43"/>
      <c r="AZ1595" s="43"/>
      <c r="BA1595" s="43"/>
    </row>
    <row r="1596" spans="42:53">
      <c r="AP1596" s="42"/>
      <c r="AQ1596" s="43"/>
      <c r="AR1596" s="42"/>
      <c r="AS1596" s="43"/>
      <c r="AT1596" s="43"/>
      <c r="AU1596" s="43"/>
      <c r="AV1596" s="43"/>
      <c r="AW1596" s="43"/>
      <c r="AX1596" s="43"/>
      <c r="AY1596" s="43"/>
      <c r="AZ1596" s="43"/>
      <c r="BA1596" s="43"/>
    </row>
    <row r="1597" spans="42:53">
      <c r="AP1597" s="42"/>
      <c r="AQ1597" s="43"/>
      <c r="AR1597" s="42"/>
      <c r="AS1597" s="43"/>
      <c r="AT1597" s="43"/>
      <c r="AU1597" s="43"/>
      <c r="AV1597" s="43"/>
      <c r="AW1597" s="43"/>
      <c r="AX1597" s="43"/>
      <c r="AY1597" s="43"/>
      <c r="AZ1597" s="43"/>
      <c r="BA1597" s="43"/>
    </row>
    <row r="1598" spans="42:53">
      <c r="AP1598" s="42"/>
      <c r="AQ1598" s="43"/>
      <c r="AR1598" s="42"/>
      <c r="AS1598" s="43"/>
      <c r="AT1598" s="43"/>
      <c r="AU1598" s="43"/>
      <c r="AV1598" s="43"/>
      <c r="AW1598" s="43"/>
      <c r="AX1598" s="43"/>
      <c r="AY1598" s="43"/>
      <c r="AZ1598" s="43"/>
      <c r="BA1598" s="43"/>
    </row>
    <row r="1599" spans="42:53">
      <c r="AP1599" s="42"/>
      <c r="AQ1599" s="43"/>
      <c r="AR1599" s="42"/>
      <c r="AS1599" s="43"/>
      <c r="AT1599" s="43"/>
      <c r="AU1599" s="43"/>
      <c r="AV1599" s="43"/>
      <c r="AW1599" s="43"/>
      <c r="AX1599" s="43"/>
      <c r="AY1599" s="43"/>
      <c r="AZ1599" s="43"/>
      <c r="BA1599" s="43"/>
    </row>
    <row r="1600" spans="42:53">
      <c r="AP1600" s="42"/>
      <c r="AQ1600" s="43"/>
      <c r="AR1600" s="42"/>
      <c r="AS1600" s="43"/>
      <c r="AT1600" s="43"/>
      <c r="AU1600" s="43"/>
      <c r="AV1600" s="43"/>
      <c r="AW1600" s="43"/>
      <c r="AX1600" s="43"/>
      <c r="AY1600" s="43"/>
      <c r="AZ1600" s="43"/>
      <c r="BA1600" s="43"/>
    </row>
    <row r="1601" spans="42:53">
      <c r="AP1601" s="42"/>
      <c r="AQ1601" s="43"/>
      <c r="AR1601" s="42"/>
      <c r="AS1601" s="43"/>
      <c r="AT1601" s="43"/>
      <c r="AU1601" s="43"/>
      <c r="AV1601" s="43"/>
      <c r="AW1601" s="43"/>
      <c r="AX1601" s="43"/>
      <c r="AY1601" s="43"/>
      <c r="AZ1601" s="43"/>
      <c r="BA1601" s="43"/>
    </row>
    <row r="1602" spans="42:53">
      <c r="AP1602" s="42"/>
      <c r="AQ1602" s="43"/>
      <c r="AR1602" s="42"/>
      <c r="AS1602" s="43"/>
      <c r="AT1602" s="43"/>
      <c r="AU1602" s="43"/>
      <c r="AV1602" s="43"/>
      <c r="AW1602" s="43"/>
      <c r="AX1602" s="43"/>
      <c r="AY1602" s="43"/>
      <c r="AZ1602" s="43"/>
      <c r="BA1602" s="43"/>
    </row>
    <row r="1603" spans="42:53">
      <c r="AP1603" s="42"/>
      <c r="AQ1603" s="43"/>
      <c r="AR1603" s="42"/>
      <c r="AS1603" s="43"/>
      <c r="AT1603" s="43"/>
      <c r="AU1603" s="43"/>
      <c r="AV1603" s="43"/>
      <c r="AW1603" s="43"/>
      <c r="AX1603" s="43"/>
      <c r="AY1603" s="43"/>
      <c r="AZ1603" s="43"/>
      <c r="BA1603" s="43"/>
    </row>
    <row r="1604" spans="42:53">
      <c r="AP1604" s="42"/>
      <c r="AQ1604" s="43"/>
      <c r="AR1604" s="42"/>
      <c r="AS1604" s="43"/>
      <c r="AT1604" s="43"/>
      <c r="AU1604" s="43"/>
      <c r="AV1604" s="43"/>
      <c r="AW1604" s="43"/>
      <c r="AX1604" s="43"/>
      <c r="AY1604" s="43"/>
      <c r="AZ1604" s="43"/>
      <c r="BA1604" s="43"/>
    </row>
    <row r="1605" spans="42:53">
      <c r="AP1605" s="42"/>
      <c r="AQ1605" s="43"/>
      <c r="AR1605" s="42"/>
      <c r="AS1605" s="43"/>
      <c r="AT1605" s="43"/>
      <c r="AU1605" s="43"/>
      <c r="AV1605" s="43"/>
      <c r="AW1605" s="43"/>
      <c r="AX1605" s="43"/>
      <c r="AY1605" s="43"/>
      <c r="AZ1605" s="43"/>
      <c r="BA1605" s="43"/>
    </row>
    <row r="1606" spans="42:53">
      <c r="AP1606" s="42"/>
      <c r="AQ1606" s="43"/>
      <c r="AR1606" s="42"/>
      <c r="AS1606" s="43"/>
      <c r="AT1606" s="43"/>
      <c r="AU1606" s="43"/>
      <c r="AV1606" s="43"/>
      <c r="AW1606" s="43"/>
      <c r="AX1606" s="43"/>
      <c r="AY1606" s="43"/>
      <c r="AZ1606" s="43"/>
      <c r="BA1606" s="43"/>
    </row>
    <row r="1607" spans="42:53">
      <c r="AP1607" s="42"/>
      <c r="AQ1607" s="43"/>
      <c r="AR1607" s="42"/>
      <c r="AS1607" s="43"/>
      <c r="AT1607" s="43"/>
      <c r="AU1607" s="43"/>
      <c r="AV1607" s="43"/>
      <c r="AW1607" s="43"/>
      <c r="AX1607" s="43"/>
      <c r="AY1607" s="43"/>
      <c r="AZ1607" s="43"/>
      <c r="BA1607" s="43"/>
    </row>
    <row r="1608" spans="42:53">
      <c r="AP1608" s="42"/>
      <c r="AQ1608" s="43"/>
      <c r="AR1608" s="42"/>
      <c r="AS1608" s="43"/>
      <c r="AT1608" s="43"/>
      <c r="AU1608" s="43"/>
      <c r="AV1608" s="43"/>
      <c r="AW1608" s="43"/>
      <c r="AX1608" s="43"/>
      <c r="AY1608" s="43"/>
      <c r="AZ1608" s="43"/>
      <c r="BA1608" s="43"/>
    </row>
    <row r="1609" spans="42:53">
      <c r="AP1609" s="42"/>
      <c r="AQ1609" s="43"/>
      <c r="AR1609" s="42"/>
      <c r="AS1609" s="43"/>
      <c r="AT1609" s="43"/>
      <c r="AU1609" s="43"/>
      <c r="AV1609" s="43"/>
      <c r="AW1609" s="43"/>
      <c r="AX1609" s="43"/>
      <c r="AY1609" s="43"/>
      <c r="AZ1609" s="43"/>
      <c r="BA1609" s="43"/>
    </row>
    <row r="1610" spans="42:53">
      <c r="AP1610" s="42"/>
      <c r="AQ1610" s="43"/>
      <c r="AR1610" s="42"/>
      <c r="AS1610" s="43"/>
      <c r="AT1610" s="43"/>
      <c r="AU1610" s="43"/>
      <c r="AV1610" s="43"/>
      <c r="AW1610" s="43"/>
      <c r="AX1610" s="43"/>
      <c r="AY1610" s="43"/>
      <c r="AZ1610" s="43"/>
      <c r="BA1610" s="43"/>
    </row>
    <row r="1611" spans="42:53">
      <c r="AP1611" s="42"/>
      <c r="AQ1611" s="43"/>
      <c r="AR1611" s="42"/>
      <c r="AS1611" s="43"/>
      <c r="AT1611" s="43"/>
      <c r="AU1611" s="43"/>
      <c r="AV1611" s="43"/>
      <c r="AW1611" s="43"/>
      <c r="AX1611" s="43"/>
      <c r="AY1611" s="43"/>
      <c r="AZ1611" s="43"/>
      <c r="BA1611" s="43"/>
    </row>
    <row r="1612" spans="42:53">
      <c r="AP1612" s="42"/>
      <c r="AQ1612" s="43"/>
      <c r="AR1612" s="42"/>
      <c r="AS1612" s="43"/>
      <c r="AT1612" s="43"/>
      <c r="AU1612" s="43"/>
      <c r="AV1612" s="43"/>
      <c r="AW1612" s="43"/>
      <c r="AX1612" s="43"/>
      <c r="AY1612" s="43"/>
      <c r="AZ1612" s="43"/>
      <c r="BA1612" s="43"/>
    </row>
    <row r="1613" spans="42:53">
      <c r="AP1613" s="42"/>
      <c r="AQ1613" s="43"/>
      <c r="AR1613" s="42"/>
      <c r="AS1613" s="43"/>
      <c r="AT1613" s="43"/>
      <c r="AU1613" s="43"/>
      <c r="AV1613" s="43"/>
      <c r="AW1613" s="43"/>
      <c r="AX1613" s="43"/>
      <c r="AY1613" s="43"/>
      <c r="AZ1613" s="43"/>
      <c r="BA1613" s="43"/>
    </row>
    <row r="1614" spans="42:53">
      <c r="AP1614" s="42"/>
      <c r="AQ1614" s="43"/>
      <c r="AR1614" s="42"/>
      <c r="AS1614" s="43"/>
      <c r="AT1614" s="43"/>
      <c r="AU1614" s="43"/>
      <c r="AV1614" s="43"/>
      <c r="AW1614" s="43"/>
      <c r="AX1614" s="43"/>
      <c r="AY1614" s="43"/>
      <c r="AZ1614" s="43"/>
      <c r="BA1614" s="43"/>
    </row>
    <row r="1615" spans="42:53">
      <c r="AP1615" s="42"/>
      <c r="AQ1615" s="43"/>
      <c r="AR1615" s="42"/>
      <c r="AS1615" s="43"/>
      <c r="AT1615" s="43"/>
      <c r="AU1615" s="43"/>
      <c r="AV1615" s="43"/>
      <c r="AW1615" s="43"/>
      <c r="AX1615" s="43"/>
      <c r="AY1615" s="43"/>
      <c r="AZ1615" s="43"/>
      <c r="BA1615" s="43"/>
    </row>
    <row r="1616" spans="42:53">
      <c r="AP1616" s="42"/>
      <c r="AQ1616" s="43"/>
      <c r="AR1616" s="42"/>
      <c r="AS1616" s="43"/>
      <c r="AT1616" s="43"/>
      <c r="AU1616" s="43"/>
      <c r="AV1616" s="43"/>
      <c r="AW1616" s="43"/>
      <c r="AX1616" s="43"/>
      <c r="AY1616" s="43"/>
      <c r="AZ1616" s="43"/>
      <c r="BA1616" s="43"/>
    </row>
    <row r="1617" spans="42:53">
      <c r="AP1617" s="42"/>
      <c r="AQ1617" s="43"/>
      <c r="AR1617" s="42"/>
      <c r="AS1617" s="43"/>
      <c r="AT1617" s="43"/>
      <c r="AU1617" s="43"/>
      <c r="AV1617" s="43"/>
      <c r="AW1617" s="43"/>
      <c r="AX1617" s="43"/>
      <c r="AY1617" s="43"/>
      <c r="AZ1617" s="43"/>
      <c r="BA1617" s="43"/>
    </row>
    <row r="1618" spans="42:53">
      <c r="AP1618" s="42"/>
      <c r="AQ1618" s="43"/>
      <c r="AR1618" s="42"/>
      <c r="AS1618" s="43"/>
      <c r="AT1618" s="43"/>
      <c r="AU1618" s="43"/>
      <c r="AV1618" s="43"/>
      <c r="AW1618" s="43"/>
      <c r="AX1618" s="43"/>
      <c r="AY1618" s="43"/>
      <c r="AZ1618" s="43"/>
      <c r="BA1618" s="43"/>
    </row>
    <row r="1619" spans="42:53">
      <c r="AP1619" s="42"/>
      <c r="AQ1619" s="43"/>
      <c r="AR1619" s="42"/>
      <c r="AS1619" s="43"/>
      <c r="AT1619" s="43"/>
      <c r="AU1619" s="43"/>
      <c r="AV1619" s="43"/>
      <c r="AW1619" s="43"/>
      <c r="AX1619" s="43"/>
      <c r="AY1619" s="43"/>
      <c r="AZ1619" s="43"/>
      <c r="BA1619" s="43"/>
    </row>
    <row r="1620" spans="42:53">
      <c r="AP1620" s="42"/>
      <c r="AQ1620" s="43"/>
      <c r="AR1620" s="42"/>
      <c r="AS1620" s="43"/>
      <c r="AT1620" s="43"/>
      <c r="AU1620" s="43"/>
      <c r="AV1620" s="43"/>
      <c r="AW1620" s="43"/>
      <c r="AX1620" s="43"/>
      <c r="AY1620" s="43"/>
      <c r="AZ1620" s="43"/>
      <c r="BA1620" s="43"/>
    </row>
    <row r="1621" spans="42:53">
      <c r="AP1621" s="42"/>
      <c r="AQ1621" s="43"/>
      <c r="AR1621" s="42"/>
      <c r="AS1621" s="43"/>
      <c r="AT1621" s="43"/>
      <c r="AU1621" s="43"/>
      <c r="AV1621" s="43"/>
      <c r="AW1621" s="43"/>
      <c r="AX1621" s="43"/>
      <c r="AY1621" s="43"/>
      <c r="AZ1621" s="43"/>
      <c r="BA1621" s="43"/>
    </row>
    <row r="1622" spans="42:53">
      <c r="AP1622" s="42"/>
      <c r="AQ1622" s="43"/>
      <c r="AR1622" s="42"/>
      <c r="AS1622" s="43"/>
      <c r="AT1622" s="43"/>
      <c r="AU1622" s="43"/>
      <c r="AV1622" s="43"/>
      <c r="AW1622" s="43"/>
      <c r="AX1622" s="43"/>
      <c r="AY1622" s="43"/>
      <c r="AZ1622" s="43"/>
      <c r="BA1622" s="43"/>
    </row>
    <row r="1623" spans="42:53">
      <c r="AP1623" s="42"/>
      <c r="AQ1623" s="43"/>
      <c r="AR1623" s="42"/>
      <c r="AS1623" s="43"/>
      <c r="AT1623" s="43"/>
      <c r="AU1623" s="43"/>
      <c r="AV1623" s="43"/>
      <c r="AW1623" s="43"/>
      <c r="AX1623" s="43"/>
      <c r="AY1623" s="43"/>
      <c r="AZ1623" s="43"/>
      <c r="BA1623" s="43"/>
    </row>
    <row r="1624" spans="42:53">
      <c r="AP1624" s="42"/>
      <c r="AQ1624" s="43"/>
      <c r="AR1624" s="42"/>
      <c r="AS1624" s="43"/>
      <c r="AT1624" s="43"/>
      <c r="AU1624" s="43"/>
      <c r="AV1624" s="43"/>
      <c r="AW1624" s="43"/>
      <c r="AX1624" s="43"/>
      <c r="AY1624" s="43"/>
      <c r="AZ1624" s="43"/>
      <c r="BA1624" s="43"/>
    </row>
    <row r="1625" spans="42:53">
      <c r="AP1625" s="42"/>
      <c r="AQ1625" s="43"/>
      <c r="AR1625" s="42"/>
      <c r="AS1625" s="43"/>
      <c r="AT1625" s="43"/>
      <c r="AU1625" s="43"/>
      <c r="AV1625" s="43"/>
      <c r="AW1625" s="43"/>
      <c r="AX1625" s="43"/>
      <c r="AY1625" s="43"/>
      <c r="AZ1625" s="43"/>
      <c r="BA1625" s="43"/>
    </row>
    <row r="1626" spans="42:53">
      <c r="AP1626" s="42"/>
      <c r="AQ1626" s="43"/>
      <c r="AR1626" s="42"/>
      <c r="AS1626" s="43"/>
      <c r="AT1626" s="43"/>
      <c r="AU1626" s="43"/>
      <c r="AV1626" s="43"/>
      <c r="AW1626" s="43"/>
      <c r="AX1626" s="43"/>
      <c r="AY1626" s="43"/>
      <c r="AZ1626" s="43"/>
      <c r="BA1626" s="43"/>
    </row>
    <row r="1627" spans="42:53">
      <c r="AP1627" s="42"/>
      <c r="AQ1627" s="43"/>
      <c r="AR1627" s="42"/>
      <c r="AS1627" s="43"/>
      <c r="AT1627" s="43"/>
      <c r="AU1627" s="43"/>
      <c r="AV1627" s="43"/>
      <c r="AW1627" s="43"/>
      <c r="AX1627" s="43"/>
      <c r="AY1627" s="43"/>
      <c r="AZ1627" s="43"/>
      <c r="BA1627" s="43"/>
    </row>
    <row r="1628" spans="42:53">
      <c r="AP1628" s="42"/>
      <c r="AQ1628" s="43"/>
      <c r="AR1628" s="42"/>
      <c r="AS1628" s="43"/>
      <c r="AT1628" s="43"/>
      <c r="AU1628" s="43"/>
      <c r="AV1628" s="43"/>
      <c r="AW1628" s="43"/>
      <c r="AX1628" s="43"/>
      <c r="AY1628" s="43"/>
      <c r="AZ1628" s="43"/>
      <c r="BA1628" s="43"/>
    </row>
    <row r="1629" spans="42:53">
      <c r="AP1629" s="42"/>
      <c r="AQ1629" s="43"/>
      <c r="AR1629" s="42"/>
      <c r="AS1629" s="43"/>
      <c r="AT1629" s="43"/>
      <c r="AU1629" s="43"/>
      <c r="AV1629" s="43"/>
      <c r="AW1629" s="43"/>
      <c r="AX1629" s="43"/>
      <c r="AY1629" s="43"/>
      <c r="AZ1629" s="43"/>
      <c r="BA1629" s="43"/>
    </row>
    <row r="1630" spans="42:53">
      <c r="AP1630" s="42"/>
      <c r="AQ1630" s="43"/>
      <c r="AR1630" s="42"/>
      <c r="AS1630" s="43"/>
      <c r="AT1630" s="43"/>
      <c r="AU1630" s="43"/>
      <c r="AV1630" s="43"/>
      <c r="AW1630" s="43"/>
      <c r="AX1630" s="43"/>
      <c r="AY1630" s="43"/>
      <c r="AZ1630" s="43"/>
      <c r="BA1630" s="43"/>
    </row>
    <row r="1631" spans="42:53">
      <c r="AP1631" s="42"/>
      <c r="AQ1631" s="43"/>
      <c r="AR1631" s="42"/>
      <c r="AS1631" s="43"/>
      <c r="AT1631" s="43"/>
      <c r="AU1631" s="43"/>
      <c r="AV1631" s="43"/>
      <c r="AW1631" s="43"/>
      <c r="AX1631" s="43"/>
      <c r="AY1631" s="43"/>
      <c r="AZ1631" s="43"/>
      <c r="BA1631" s="43"/>
    </row>
    <row r="1632" spans="42:53">
      <c r="AP1632" s="42"/>
      <c r="AQ1632" s="43"/>
      <c r="AR1632" s="42"/>
      <c r="AS1632" s="43"/>
      <c r="AT1632" s="43"/>
      <c r="AU1632" s="43"/>
      <c r="AV1632" s="43"/>
      <c r="AW1632" s="43"/>
      <c r="AX1632" s="43"/>
      <c r="AY1632" s="43"/>
      <c r="AZ1632" s="43"/>
      <c r="BA1632" s="43"/>
    </row>
    <row r="1633" spans="42:53">
      <c r="AP1633" s="42"/>
      <c r="AQ1633" s="43"/>
      <c r="AR1633" s="42"/>
      <c r="AS1633" s="43"/>
      <c r="AT1633" s="43"/>
      <c r="AU1633" s="43"/>
      <c r="AV1633" s="43"/>
      <c r="AW1633" s="43"/>
      <c r="AX1633" s="43"/>
      <c r="AY1633" s="43"/>
      <c r="AZ1633" s="43"/>
      <c r="BA1633" s="43"/>
    </row>
    <row r="1634" spans="42:53">
      <c r="AP1634" s="42"/>
      <c r="AQ1634" s="43"/>
      <c r="AR1634" s="42"/>
      <c r="AS1634" s="43"/>
      <c r="AT1634" s="43"/>
      <c r="AU1634" s="43"/>
      <c r="AV1634" s="43"/>
      <c r="AW1634" s="43"/>
      <c r="AX1634" s="43"/>
      <c r="AY1634" s="43"/>
      <c r="AZ1634" s="43"/>
      <c r="BA1634" s="43"/>
    </row>
    <row r="1635" spans="42:53">
      <c r="AP1635" s="42"/>
      <c r="AQ1635" s="43"/>
      <c r="AR1635" s="42"/>
      <c r="AS1635" s="43"/>
      <c r="AT1635" s="43"/>
      <c r="AU1635" s="43"/>
      <c r="AV1635" s="43"/>
      <c r="AW1635" s="43"/>
      <c r="AX1635" s="43"/>
      <c r="AY1635" s="43"/>
      <c r="AZ1635" s="43"/>
      <c r="BA1635" s="43"/>
    </row>
    <row r="1636" spans="42:53">
      <c r="AP1636" s="42"/>
      <c r="AQ1636" s="43"/>
      <c r="AR1636" s="42"/>
      <c r="AS1636" s="43"/>
      <c r="AT1636" s="43"/>
      <c r="AU1636" s="43"/>
      <c r="AV1636" s="43"/>
      <c r="AW1636" s="43"/>
      <c r="AX1636" s="43"/>
      <c r="AY1636" s="43"/>
      <c r="AZ1636" s="43"/>
      <c r="BA1636" s="43"/>
    </row>
    <row r="1637" spans="42:53">
      <c r="AP1637" s="42"/>
      <c r="AQ1637" s="43"/>
      <c r="AR1637" s="42"/>
      <c r="AS1637" s="43"/>
      <c r="AT1637" s="43"/>
      <c r="AU1637" s="43"/>
      <c r="AV1637" s="43"/>
      <c r="AW1637" s="43"/>
      <c r="AX1637" s="43"/>
      <c r="AY1637" s="43"/>
      <c r="AZ1637" s="43"/>
      <c r="BA1637" s="43"/>
    </row>
    <row r="1638" spans="42:53">
      <c r="AP1638" s="42"/>
      <c r="AQ1638" s="43"/>
      <c r="AR1638" s="42"/>
      <c r="AS1638" s="43"/>
      <c r="AT1638" s="43"/>
      <c r="AU1638" s="43"/>
      <c r="AV1638" s="43"/>
      <c r="AW1638" s="43"/>
      <c r="AX1638" s="43"/>
      <c r="AY1638" s="43"/>
      <c r="AZ1638" s="43"/>
      <c r="BA1638" s="43"/>
    </row>
    <row r="1639" spans="42:53">
      <c r="AP1639" s="42"/>
      <c r="AQ1639" s="43"/>
      <c r="AR1639" s="42"/>
      <c r="AS1639" s="43"/>
      <c r="AT1639" s="43"/>
      <c r="AU1639" s="43"/>
      <c r="AV1639" s="43"/>
      <c r="AW1639" s="43"/>
      <c r="AX1639" s="43"/>
      <c r="AY1639" s="43"/>
      <c r="AZ1639" s="43"/>
      <c r="BA1639" s="43"/>
    </row>
    <row r="1640" spans="42:53">
      <c r="AP1640" s="42"/>
      <c r="AQ1640" s="43"/>
      <c r="AR1640" s="42"/>
      <c r="AS1640" s="43"/>
      <c r="AT1640" s="43"/>
      <c r="AU1640" s="43"/>
      <c r="AV1640" s="43"/>
      <c r="AW1640" s="43"/>
      <c r="AX1640" s="43"/>
      <c r="AY1640" s="43"/>
      <c r="AZ1640" s="43"/>
      <c r="BA1640" s="43"/>
    </row>
    <row r="1641" spans="42:53">
      <c r="AP1641" s="42"/>
      <c r="AQ1641" s="43"/>
      <c r="AR1641" s="42"/>
      <c r="AS1641" s="43"/>
      <c r="AT1641" s="43"/>
      <c r="AU1641" s="43"/>
      <c r="AV1641" s="43"/>
      <c r="AW1641" s="43"/>
      <c r="AX1641" s="43"/>
      <c r="AY1641" s="43"/>
      <c r="AZ1641" s="43"/>
      <c r="BA1641" s="43"/>
    </row>
    <row r="1642" spans="42:53">
      <c r="AP1642" s="42"/>
      <c r="AQ1642" s="43"/>
      <c r="AR1642" s="42"/>
      <c r="AS1642" s="43"/>
      <c r="AT1642" s="43"/>
      <c r="AU1642" s="43"/>
      <c r="AV1642" s="43"/>
      <c r="AW1642" s="43"/>
      <c r="AX1642" s="43"/>
      <c r="AY1642" s="43"/>
      <c r="AZ1642" s="43"/>
      <c r="BA1642" s="43"/>
    </row>
    <row r="1643" spans="42:53">
      <c r="AP1643" s="42"/>
      <c r="AQ1643" s="43"/>
      <c r="AR1643" s="42"/>
      <c r="AS1643" s="43"/>
      <c r="AT1643" s="43"/>
      <c r="AU1643" s="43"/>
      <c r="AV1643" s="43"/>
      <c r="AW1643" s="43"/>
      <c r="AX1643" s="43"/>
      <c r="AY1643" s="43"/>
      <c r="AZ1643" s="43"/>
      <c r="BA1643" s="43"/>
    </row>
    <row r="1644" spans="42:53">
      <c r="AP1644" s="42"/>
      <c r="AQ1644" s="43"/>
      <c r="AR1644" s="42"/>
      <c r="AS1644" s="43"/>
      <c r="AT1644" s="43"/>
      <c r="AU1644" s="43"/>
      <c r="AV1644" s="43"/>
      <c r="AW1644" s="43"/>
      <c r="AX1644" s="43"/>
      <c r="AY1644" s="43"/>
      <c r="AZ1644" s="43"/>
      <c r="BA1644" s="43"/>
    </row>
    <row r="1645" spans="42:53">
      <c r="AP1645" s="42"/>
      <c r="AQ1645" s="43"/>
      <c r="AR1645" s="42"/>
      <c r="AS1645" s="43"/>
      <c r="AT1645" s="43"/>
      <c r="AU1645" s="43"/>
      <c r="AV1645" s="43"/>
      <c r="AW1645" s="43"/>
      <c r="AX1645" s="43"/>
      <c r="AY1645" s="43"/>
      <c r="AZ1645" s="43"/>
      <c r="BA1645" s="43"/>
    </row>
    <row r="1646" spans="42:53">
      <c r="AP1646" s="42"/>
      <c r="AQ1646" s="43"/>
      <c r="AR1646" s="42"/>
      <c r="AS1646" s="43"/>
      <c r="AT1646" s="43"/>
      <c r="AU1646" s="43"/>
      <c r="AV1646" s="43"/>
      <c r="AW1646" s="43"/>
      <c r="AX1646" s="43"/>
      <c r="AY1646" s="43"/>
      <c r="AZ1646" s="43"/>
      <c r="BA1646" s="43"/>
    </row>
    <row r="1647" spans="42:53">
      <c r="AP1647" s="42"/>
      <c r="AQ1647" s="43"/>
      <c r="AR1647" s="42"/>
      <c r="AS1647" s="43"/>
      <c r="AT1647" s="43"/>
      <c r="AU1647" s="43"/>
      <c r="AV1647" s="43"/>
      <c r="AW1647" s="43"/>
      <c r="AX1647" s="43"/>
      <c r="AY1647" s="43"/>
      <c r="AZ1647" s="43"/>
      <c r="BA1647" s="43"/>
    </row>
    <row r="1648" spans="42:53">
      <c r="AP1648" s="42"/>
      <c r="AQ1648" s="43"/>
      <c r="AR1648" s="42"/>
      <c r="AS1648" s="43"/>
      <c r="AT1648" s="43"/>
      <c r="AU1648" s="43"/>
      <c r="AV1648" s="43"/>
      <c r="AW1648" s="43"/>
      <c r="AX1648" s="43"/>
      <c r="AY1648" s="43"/>
      <c r="AZ1648" s="43"/>
      <c r="BA1648" s="43"/>
    </row>
    <row r="1649" spans="42:53">
      <c r="AP1649" s="42"/>
      <c r="AQ1649" s="43"/>
      <c r="AR1649" s="42"/>
      <c r="AS1649" s="43"/>
      <c r="AT1649" s="43"/>
      <c r="AU1649" s="43"/>
      <c r="AV1649" s="43"/>
      <c r="AW1649" s="43"/>
      <c r="AX1649" s="43"/>
      <c r="AY1649" s="43"/>
      <c r="AZ1649" s="43"/>
      <c r="BA1649" s="43"/>
    </row>
    <row r="1650" spans="42:53">
      <c r="AP1650" s="42"/>
      <c r="AQ1650" s="43"/>
      <c r="AR1650" s="42"/>
      <c r="AS1650" s="43"/>
      <c r="AT1650" s="43"/>
      <c r="AU1650" s="43"/>
      <c r="AV1650" s="43"/>
      <c r="AW1650" s="43"/>
      <c r="AX1650" s="43"/>
      <c r="AY1650" s="43"/>
      <c r="AZ1650" s="43"/>
      <c r="BA1650" s="43"/>
    </row>
    <row r="1651" spans="42:53">
      <c r="AP1651" s="42"/>
      <c r="AQ1651" s="43"/>
      <c r="AR1651" s="42"/>
      <c r="AS1651" s="43"/>
      <c r="AT1651" s="43"/>
      <c r="AU1651" s="43"/>
      <c r="AV1651" s="43"/>
      <c r="AW1651" s="43"/>
      <c r="AX1651" s="43"/>
      <c r="AY1651" s="43"/>
      <c r="AZ1651" s="43"/>
      <c r="BA1651" s="43"/>
    </row>
    <row r="1652" spans="42:53">
      <c r="AP1652" s="42"/>
      <c r="AQ1652" s="43"/>
      <c r="AR1652" s="42"/>
      <c r="AS1652" s="43"/>
      <c r="AT1652" s="43"/>
      <c r="AU1652" s="43"/>
      <c r="AV1652" s="43"/>
      <c r="AW1652" s="43"/>
      <c r="AX1652" s="43"/>
      <c r="AY1652" s="43"/>
      <c r="AZ1652" s="43"/>
      <c r="BA1652" s="43"/>
    </row>
    <row r="1653" spans="42:53">
      <c r="AP1653" s="42"/>
      <c r="AQ1653" s="43"/>
      <c r="AR1653" s="42"/>
      <c r="AS1653" s="43"/>
      <c r="AT1653" s="43"/>
      <c r="AU1653" s="43"/>
      <c r="AV1653" s="43"/>
      <c r="AW1653" s="43"/>
      <c r="AX1653" s="43"/>
      <c r="AY1653" s="43"/>
      <c r="AZ1653" s="43"/>
      <c r="BA1653" s="43"/>
    </row>
    <row r="1654" spans="42:53">
      <c r="AP1654" s="42"/>
      <c r="AQ1654" s="43"/>
      <c r="AR1654" s="42"/>
      <c r="AS1654" s="43"/>
      <c r="AT1654" s="43"/>
      <c r="AU1654" s="43"/>
      <c r="AV1654" s="43"/>
      <c r="AW1654" s="43"/>
      <c r="AX1654" s="43"/>
      <c r="AY1654" s="43"/>
      <c r="AZ1654" s="43"/>
      <c r="BA1654" s="43"/>
    </row>
    <row r="1655" spans="42:53">
      <c r="AP1655" s="42"/>
      <c r="AQ1655" s="43"/>
      <c r="AR1655" s="42"/>
      <c r="AS1655" s="43"/>
      <c r="AT1655" s="43"/>
      <c r="AU1655" s="43"/>
      <c r="AV1655" s="43"/>
      <c r="AW1655" s="43"/>
      <c r="AX1655" s="43"/>
      <c r="AY1655" s="43"/>
      <c r="AZ1655" s="43"/>
      <c r="BA1655" s="43"/>
    </row>
    <row r="1656" spans="42:53">
      <c r="AP1656" s="42"/>
      <c r="AQ1656" s="43"/>
      <c r="AR1656" s="42"/>
      <c r="AS1656" s="43"/>
      <c r="AT1656" s="43"/>
      <c r="AU1656" s="43"/>
      <c r="AV1656" s="43"/>
      <c r="AW1656" s="43"/>
      <c r="AX1656" s="43"/>
      <c r="AY1656" s="43"/>
      <c r="AZ1656" s="43"/>
      <c r="BA1656" s="43"/>
    </row>
    <row r="1657" spans="42:53">
      <c r="AP1657" s="42"/>
      <c r="AQ1657" s="43"/>
      <c r="AR1657" s="42"/>
      <c r="AS1657" s="43"/>
      <c r="AT1657" s="43"/>
      <c r="AU1657" s="43"/>
      <c r="AV1657" s="43"/>
      <c r="AW1657" s="43"/>
      <c r="AX1657" s="43"/>
      <c r="AY1657" s="43"/>
      <c r="AZ1657" s="43"/>
      <c r="BA1657" s="43"/>
    </row>
    <row r="1658" spans="42:53">
      <c r="AP1658" s="42"/>
      <c r="AQ1658" s="43"/>
      <c r="AR1658" s="42"/>
      <c r="AS1658" s="43"/>
      <c r="AT1658" s="43"/>
      <c r="AU1658" s="43"/>
      <c r="AV1658" s="43"/>
      <c r="AW1658" s="43"/>
      <c r="AX1658" s="43"/>
      <c r="AY1658" s="43"/>
      <c r="AZ1658" s="43"/>
      <c r="BA1658" s="43"/>
    </row>
    <row r="1659" spans="42:53">
      <c r="AP1659" s="42"/>
      <c r="AQ1659" s="43"/>
      <c r="AR1659" s="42"/>
      <c r="AS1659" s="43"/>
      <c r="AT1659" s="43"/>
      <c r="AU1659" s="43"/>
      <c r="AV1659" s="43"/>
      <c r="AW1659" s="43"/>
      <c r="AX1659" s="43"/>
      <c r="AY1659" s="43"/>
      <c r="AZ1659" s="43"/>
      <c r="BA1659" s="43"/>
    </row>
    <row r="1660" spans="42:53">
      <c r="AP1660" s="42"/>
      <c r="AQ1660" s="43"/>
      <c r="AR1660" s="42"/>
      <c r="AS1660" s="43"/>
      <c r="AT1660" s="43"/>
      <c r="AU1660" s="43"/>
      <c r="AV1660" s="43"/>
      <c r="AW1660" s="43"/>
      <c r="AX1660" s="43"/>
      <c r="AY1660" s="43"/>
      <c r="AZ1660" s="43"/>
      <c r="BA1660" s="43"/>
    </row>
    <row r="1661" spans="42:53">
      <c r="AP1661" s="42"/>
      <c r="AQ1661" s="43"/>
      <c r="AR1661" s="42"/>
      <c r="AS1661" s="43"/>
      <c r="AT1661" s="43"/>
      <c r="AU1661" s="43"/>
      <c r="AV1661" s="43"/>
      <c r="AW1661" s="43"/>
      <c r="AX1661" s="43"/>
      <c r="AY1661" s="43"/>
      <c r="AZ1661" s="43"/>
      <c r="BA1661" s="43"/>
    </row>
    <row r="1662" spans="42:53">
      <c r="AP1662" s="42"/>
      <c r="AQ1662" s="43"/>
      <c r="AR1662" s="42"/>
      <c r="AS1662" s="43"/>
      <c r="AT1662" s="43"/>
      <c r="AU1662" s="43"/>
      <c r="AV1662" s="43"/>
      <c r="AW1662" s="43"/>
      <c r="AX1662" s="43"/>
      <c r="AY1662" s="43"/>
      <c r="AZ1662" s="43"/>
      <c r="BA1662" s="43"/>
    </row>
    <row r="1663" spans="42:53">
      <c r="AP1663" s="42"/>
      <c r="AQ1663" s="43"/>
      <c r="AR1663" s="42"/>
      <c r="AS1663" s="43"/>
      <c r="AT1663" s="43"/>
      <c r="AU1663" s="43"/>
      <c r="AV1663" s="43"/>
      <c r="AW1663" s="43"/>
      <c r="AX1663" s="43"/>
      <c r="AY1663" s="43"/>
      <c r="AZ1663" s="43"/>
      <c r="BA1663" s="43"/>
    </row>
    <row r="1664" spans="42:53">
      <c r="AP1664" s="42"/>
      <c r="AQ1664" s="43"/>
      <c r="AR1664" s="42"/>
      <c r="AS1664" s="43"/>
      <c r="AT1664" s="43"/>
      <c r="AU1664" s="43"/>
      <c r="AV1664" s="43"/>
      <c r="AW1664" s="43"/>
      <c r="AX1664" s="43"/>
      <c r="AY1664" s="43"/>
      <c r="AZ1664" s="43"/>
      <c r="BA1664" s="43"/>
    </row>
    <row r="1665" spans="42:53">
      <c r="AP1665" s="42"/>
      <c r="AQ1665" s="43"/>
      <c r="AR1665" s="42"/>
      <c r="AS1665" s="43"/>
      <c r="AT1665" s="43"/>
      <c r="AU1665" s="43"/>
      <c r="AV1665" s="43"/>
      <c r="AW1665" s="43"/>
      <c r="AX1665" s="43"/>
      <c r="AY1665" s="43"/>
      <c r="AZ1665" s="43"/>
      <c r="BA1665" s="43"/>
    </row>
    <row r="1666" spans="42:53">
      <c r="AP1666" s="42"/>
      <c r="AQ1666" s="43"/>
      <c r="AR1666" s="42"/>
      <c r="AS1666" s="43"/>
      <c r="AT1666" s="43"/>
      <c r="AU1666" s="43"/>
      <c r="AV1666" s="43"/>
      <c r="AW1666" s="43"/>
      <c r="AX1666" s="43"/>
      <c r="AY1666" s="43"/>
      <c r="AZ1666" s="43"/>
      <c r="BA1666" s="43"/>
    </row>
    <row r="1667" spans="42:53">
      <c r="AP1667" s="42"/>
      <c r="AQ1667" s="43"/>
      <c r="AR1667" s="42"/>
      <c r="AS1667" s="43"/>
      <c r="AT1667" s="43"/>
      <c r="AU1667" s="43"/>
      <c r="AV1667" s="43"/>
      <c r="AW1667" s="43"/>
      <c r="AX1667" s="43"/>
      <c r="AY1667" s="43"/>
      <c r="AZ1667" s="43"/>
      <c r="BA1667" s="43"/>
    </row>
    <row r="1668" spans="42:53">
      <c r="AP1668" s="42"/>
      <c r="AQ1668" s="43"/>
      <c r="AR1668" s="42"/>
      <c r="AS1668" s="43"/>
      <c r="AT1668" s="43"/>
      <c r="AU1668" s="43"/>
      <c r="AV1668" s="43"/>
      <c r="AW1668" s="43"/>
      <c r="AX1668" s="43"/>
      <c r="AY1668" s="43"/>
      <c r="AZ1668" s="43"/>
      <c r="BA1668" s="43"/>
    </row>
    <row r="1669" spans="42:53">
      <c r="AP1669" s="42"/>
      <c r="AQ1669" s="43"/>
      <c r="AR1669" s="42"/>
      <c r="AS1669" s="43"/>
      <c r="AT1669" s="43"/>
      <c r="AU1669" s="43"/>
      <c r="AV1669" s="43"/>
      <c r="AW1669" s="43"/>
      <c r="AX1669" s="43"/>
      <c r="AY1669" s="43"/>
      <c r="AZ1669" s="43"/>
      <c r="BA1669" s="43"/>
    </row>
    <row r="1670" spans="42:53">
      <c r="AP1670" s="42"/>
      <c r="AQ1670" s="43"/>
      <c r="AR1670" s="42"/>
      <c r="AS1670" s="43"/>
      <c r="AT1670" s="43"/>
      <c r="AU1670" s="43"/>
      <c r="AV1670" s="43"/>
      <c r="AW1670" s="43"/>
      <c r="AX1670" s="43"/>
      <c r="AY1670" s="43"/>
      <c r="AZ1670" s="43"/>
      <c r="BA1670" s="43"/>
    </row>
    <row r="1671" spans="42:53">
      <c r="AP1671" s="42"/>
      <c r="AQ1671" s="43"/>
      <c r="AR1671" s="42"/>
      <c r="AS1671" s="43"/>
      <c r="AT1671" s="43"/>
      <c r="AU1671" s="43"/>
      <c r="AV1671" s="43"/>
      <c r="AW1671" s="43"/>
      <c r="AX1671" s="43"/>
      <c r="AY1671" s="43"/>
      <c r="AZ1671" s="43"/>
      <c r="BA1671" s="43"/>
    </row>
    <row r="1672" spans="42:53">
      <c r="AP1672" s="42"/>
      <c r="AQ1672" s="43"/>
      <c r="AR1672" s="42"/>
      <c r="AS1672" s="43"/>
      <c r="AT1672" s="43"/>
      <c r="AU1672" s="43"/>
      <c r="AV1672" s="43"/>
      <c r="AW1672" s="43"/>
      <c r="AX1672" s="43"/>
      <c r="AY1672" s="43"/>
      <c r="AZ1672" s="43"/>
      <c r="BA1672" s="43"/>
    </row>
    <row r="1673" spans="42:53">
      <c r="AP1673" s="42"/>
      <c r="AQ1673" s="43"/>
      <c r="AR1673" s="42"/>
      <c r="AS1673" s="43"/>
      <c r="AT1673" s="43"/>
      <c r="AU1673" s="43"/>
      <c r="AV1673" s="43"/>
      <c r="AW1673" s="43"/>
      <c r="AX1673" s="43"/>
      <c r="AY1673" s="43"/>
      <c r="AZ1673" s="43"/>
      <c r="BA1673" s="43"/>
    </row>
    <row r="1674" spans="42:53">
      <c r="AP1674" s="42"/>
      <c r="AQ1674" s="43"/>
      <c r="AR1674" s="42"/>
      <c r="AS1674" s="43"/>
      <c r="AT1674" s="43"/>
      <c r="AU1674" s="43"/>
      <c r="AV1674" s="43"/>
      <c r="AW1674" s="43"/>
      <c r="AX1674" s="43"/>
      <c r="AY1674" s="43"/>
      <c r="AZ1674" s="43"/>
      <c r="BA1674" s="43"/>
    </row>
    <row r="1675" spans="42:53">
      <c r="AP1675" s="42"/>
      <c r="AQ1675" s="43"/>
      <c r="AR1675" s="42"/>
      <c r="AS1675" s="43"/>
      <c r="AT1675" s="43"/>
      <c r="AU1675" s="43"/>
      <c r="AV1675" s="43"/>
      <c r="AW1675" s="43"/>
      <c r="AX1675" s="43"/>
      <c r="AY1675" s="43"/>
      <c r="AZ1675" s="43"/>
      <c r="BA1675" s="43"/>
    </row>
    <row r="1676" spans="42:53">
      <c r="AP1676" s="42"/>
      <c r="AQ1676" s="43"/>
      <c r="AR1676" s="42"/>
      <c r="AS1676" s="43"/>
      <c r="AT1676" s="43"/>
      <c r="AU1676" s="43"/>
      <c r="AV1676" s="43"/>
      <c r="AW1676" s="43"/>
      <c r="AX1676" s="43"/>
      <c r="AY1676" s="43"/>
      <c r="AZ1676" s="43"/>
      <c r="BA1676" s="43"/>
    </row>
    <row r="1677" spans="42:53">
      <c r="AP1677" s="42"/>
      <c r="AQ1677" s="43"/>
      <c r="AR1677" s="42"/>
      <c r="AS1677" s="43"/>
      <c r="AT1677" s="43"/>
      <c r="AU1677" s="43"/>
      <c r="AV1677" s="43"/>
      <c r="AW1677" s="43"/>
      <c r="AX1677" s="43"/>
      <c r="AY1677" s="43"/>
      <c r="AZ1677" s="43"/>
      <c r="BA1677" s="43"/>
    </row>
    <row r="1678" spans="42:53">
      <c r="AP1678" s="42"/>
      <c r="AQ1678" s="43"/>
      <c r="AR1678" s="42"/>
      <c r="AS1678" s="43"/>
      <c r="AT1678" s="43"/>
      <c r="AU1678" s="43"/>
      <c r="AV1678" s="43"/>
      <c r="AW1678" s="43"/>
      <c r="AX1678" s="43"/>
      <c r="AY1678" s="43"/>
      <c r="AZ1678" s="43"/>
      <c r="BA1678" s="43"/>
    </row>
    <row r="1679" spans="42:53">
      <c r="AP1679" s="42"/>
      <c r="AQ1679" s="43"/>
      <c r="AR1679" s="42"/>
      <c r="AS1679" s="43"/>
      <c r="AT1679" s="43"/>
      <c r="AU1679" s="43"/>
      <c r="AV1679" s="43"/>
      <c r="AW1679" s="43"/>
      <c r="AX1679" s="43"/>
      <c r="AY1679" s="43"/>
      <c r="AZ1679" s="43"/>
      <c r="BA1679" s="43"/>
    </row>
    <row r="1680" spans="42:53">
      <c r="AP1680" s="42"/>
      <c r="AQ1680" s="43"/>
      <c r="AR1680" s="42"/>
      <c r="AS1680" s="43"/>
      <c r="AT1680" s="43"/>
      <c r="AU1680" s="43"/>
      <c r="AV1680" s="43"/>
      <c r="AW1680" s="43"/>
      <c r="AX1680" s="43"/>
      <c r="AY1680" s="43"/>
      <c r="AZ1680" s="43"/>
      <c r="BA1680" s="43"/>
    </row>
    <row r="1681" spans="42:53">
      <c r="AP1681" s="42"/>
      <c r="AQ1681" s="43"/>
      <c r="AR1681" s="42"/>
      <c r="AS1681" s="43"/>
      <c r="AT1681" s="43"/>
      <c r="AU1681" s="43"/>
      <c r="AV1681" s="43"/>
      <c r="AW1681" s="43"/>
      <c r="AX1681" s="43"/>
      <c r="AY1681" s="43"/>
      <c r="AZ1681" s="43"/>
      <c r="BA1681" s="43"/>
    </row>
    <row r="1682" spans="42:53">
      <c r="AP1682" s="42"/>
      <c r="AQ1682" s="43"/>
      <c r="AR1682" s="42"/>
      <c r="AS1682" s="43"/>
      <c r="AT1682" s="43"/>
      <c r="AU1682" s="43"/>
      <c r="AV1682" s="43"/>
      <c r="AW1682" s="43"/>
      <c r="AX1682" s="43"/>
      <c r="AY1682" s="43"/>
      <c r="AZ1682" s="43"/>
      <c r="BA1682" s="43"/>
    </row>
    <row r="1683" spans="42:53">
      <c r="AP1683" s="42"/>
      <c r="AQ1683" s="43"/>
      <c r="AR1683" s="42"/>
      <c r="AS1683" s="43"/>
      <c r="AT1683" s="43"/>
      <c r="AU1683" s="43"/>
      <c r="AV1683" s="43"/>
      <c r="AW1683" s="43"/>
      <c r="AX1683" s="43"/>
      <c r="AY1683" s="43"/>
      <c r="AZ1683" s="43"/>
      <c r="BA1683" s="43"/>
    </row>
    <row r="1684" spans="42:53">
      <c r="AP1684" s="42"/>
      <c r="AQ1684" s="43"/>
      <c r="AR1684" s="42"/>
      <c r="AS1684" s="43"/>
      <c r="AT1684" s="43"/>
      <c r="AU1684" s="43"/>
      <c r="AV1684" s="43"/>
      <c r="AW1684" s="43"/>
      <c r="AX1684" s="43"/>
      <c r="AY1684" s="43"/>
      <c r="AZ1684" s="43"/>
      <c r="BA1684" s="43"/>
    </row>
    <row r="1685" spans="42:53">
      <c r="AP1685" s="42"/>
      <c r="AQ1685" s="43"/>
      <c r="AR1685" s="42"/>
      <c r="AS1685" s="43"/>
      <c r="AT1685" s="43"/>
      <c r="AU1685" s="43"/>
      <c r="AV1685" s="43"/>
      <c r="AW1685" s="43"/>
      <c r="AX1685" s="43"/>
      <c r="AY1685" s="43"/>
      <c r="AZ1685" s="43"/>
      <c r="BA1685" s="43"/>
    </row>
    <row r="1686" spans="42:53">
      <c r="AP1686" s="42"/>
      <c r="AQ1686" s="43"/>
      <c r="AR1686" s="42"/>
      <c r="AS1686" s="43"/>
      <c r="AT1686" s="43"/>
      <c r="AU1686" s="43"/>
      <c r="AV1686" s="43"/>
      <c r="AW1686" s="43"/>
      <c r="AX1686" s="43"/>
      <c r="AY1686" s="43"/>
      <c r="AZ1686" s="43"/>
      <c r="BA1686" s="43"/>
    </row>
    <row r="1687" spans="42:53">
      <c r="AP1687" s="42"/>
      <c r="AQ1687" s="43"/>
      <c r="AR1687" s="42"/>
      <c r="AS1687" s="43"/>
      <c r="AT1687" s="43"/>
      <c r="AU1687" s="43"/>
      <c r="AV1687" s="43"/>
      <c r="AW1687" s="43"/>
      <c r="AX1687" s="43"/>
      <c r="AY1687" s="43"/>
      <c r="AZ1687" s="43"/>
      <c r="BA1687" s="43"/>
    </row>
    <row r="1688" spans="42:53">
      <c r="AP1688" s="42"/>
      <c r="AQ1688" s="43"/>
      <c r="AR1688" s="42"/>
      <c r="AS1688" s="43"/>
      <c r="AT1688" s="43"/>
      <c r="AU1688" s="43"/>
      <c r="AV1688" s="43"/>
      <c r="AW1688" s="43"/>
      <c r="AX1688" s="43"/>
      <c r="AY1688" s="43"/>
      <c r="AZ1688" s="43"/>
      <c r="BA1688" s="43"/>
    </row>
    <row r="1689" spans="42:53">
      <c r="AP1689" s="42"/>
      <c r="AQ1689" s="43"/>
      <c r="AR1689" s="42"/>
      <c r="AS1689" s="43"/>
      <c r="AT1689" s="43"/>
      <c r="AU1689" s="43"/>
      <c r="AV1689" s="43"/>
      <c r="AW1689" s="43"/>
      <c r="AX1689" s="43"/>
      <c r="AY1689" s="43"/>
      <c r="AZ1689" s="43"/>
      <c r="BA1689" s="43"/>
    </row>
    <row r="1690" spans="42:53">
      <c r="AP1690" s="42"/>
      <c r="AQ1690" s="43"/>
      <c r="AR1690" s="42"/>
      <c r="AS1690" s="43"/>
      <c r="AT1690" s="43"/>
      <c r="AU1690" s="43"/>
      <c r="AV1690" s="43"/>
      <c r="AW1690" s="43"/>
      <c r="AX1690" s="43"/>
      <c r="AY1690" s="43"/>
      <c r="AZ1690" s="43"/>
      <c r="BA1690" s="43"/>
    </row>
    <row r="1691" spans="42:53">
      <c r="AP1691" s="42"/>
      <c r="AQ1691" s="43"/>
      <c r="AR1691" s="42"/>
      <c r="AS1691" s="43"/>
      <c r="AT1691" s="43"/>
      <c r="AU1691" s="43"/>
      <c r="AV1691" s="43"/>
      <c r="AW1691" s="43"/>
      <c r="AX1691" s="43"/>
      <c r="AY1691" s="43"/>
      <c r="AZ1691" s="43"/>
      <c r="BA1691" s="43"/>
    </row>
    <row r="1692" spans="42:53">
      <c r="AP1692" s="42"/>
      <c r="AQ1692" s="43"/>
      <c r="AR1692" s="42"/>
      <c r="AS1692" s="43"/>
      <c r="AT1692" s="43"/>
      <c r="AU1692" s="43"/>
      <c r="AV1692" s="43"/>
      <c r="AW1692" s="43"/>
      <c r="AX1692" s="43"/>
      <c r="AY1692" s="43"/>
      <c r="AZ1692" s="43"/>
      <c r="BA1692" s="43"/>
    </row>
    <row r="1693" spans="42:53">
      <c r="AP1693" s="42"/>
      <c r="AQ1693" s="43"/>
      <c r="AR1693" s="42"/>
      <c r="AS1693" s="43"/>
      <c r="AT1693" s="43"/>
      <c r="AU1693" s="43"/>
      <c r="AV1693" s="43"/>
      <c r="AW1693" s="43"/>
      <c r="AX1693" s="43"/>
      <c r="AY1693" s="43"/>
      <c r="AZ1693" s="43"/>
      <c r="BA1693" s="43"/>
    </row>
    <row r="1694" spans="42:53">
      <c r="AP1694" s="42"/>
      <c r="AQ1694" s="43"/>
      <c r="AR1694" s="42"/>
      <c r="AS1694" s="43"/>
      <c r="AT1694" s="43"/>
      <c r="AU1694" s="43"/>
      <c r="AV1694" s="43"/>
      <c r="AW1694" s="43"/>
      <c r="AX1694" s="43"/>
      <c r="AY1694" s="43"/>
      <c r="AZ1694" s="43"/>
      <c r="BA1694" s="43"/>
    </row>
    <row r="1695" spans="42:53">
      <c r="AP1695" s="42"/>
      <c r="AQ1695" s="43"/>
      <c r="AR1695" s="42"/>
      <c r="AS1695" s="43"/>
      <c r="AT1695" s="43"/>
      <c r="AU1695" s="43"/>
      <c r="AV1695" s="43"/>
      <c r="AW1695" s="43"/>
      <c r="AX1695" s="43"/>
      <c r="AY1695" s="43"/>
      <c r="AZ1695" s="43"/>
      <c r="BA1695" s="43"/>
    </row>
    <row r="1696" spans="42:53">
      <c r="AP1696" s="42"/>
      <c r="AQ1696" s="43"/>
      <c r="AR1696" s="42"/>
      <c r="AS1696" s="43"/>
      <c r="AT1696" s="43"/>
      <c r="AU1696" s="43"/>
      <c r="AV1696" s="43"/>
      <c r="AW1696" s="43"/>
      <c r="AX1696" s="43"/>
      <c r="AY1696" s="43"/>
      <c r="AZ1696" s="43"/>
      <c r="BA1696" s="43"/>
    </row>
    <row r="1697" spans="42:53">
      <c r="AP1697" s="42"/>
      <c r="AQ1697" s="43"/>
      <c r="AR1697" s="42"/>
      <c r="AS1697" s="43"/>
      <c r="AT1697" s="43"/>
      <c r="AU1697" s="43"/>
      <c r="AV1697" s="43"/>
      <c r="AW1697" s="43"/>
      <c r="AX1697" s="43"/>
      <c r="AY1697" s="43"/>
      <c r="AZ1697" s="43"/>
      <c r="BA1697" s="43"/>
    </row>
    <row r="1698" spans="42:53">
      <c r="AP1698" s="42"/>
      <c r="AQ1698" s="43"/>
      <c r="AR1698" s="42"/>
      <c r="AS1698" s="43"/>
      <c r="AT1698" s="43"/>
      <c r="AU1698" s="43"/>
      <c r="AV1698" s="43"/>
      <c r="AW1698" s="43"/>
      <c r="AX1698" s="43"/>
      <c r="AY1698" s="43"/>
      <c r="AZ1698" s="43"/>
      <c r="BA1698" s="43"/>
    </row>
    <row r="1699" spans="42:53">
      <c r="AP1699" s="42"/>
      <c r="AQ1699" s="43"/>
      <c r="AR1699" s="42"/>
      <c r="AS1699" s="43"/>
      <c r="AT1699" s="43"/>
      <c r="AU1699" s="43"/>
      <c r="AV1699" s="43"/>
      <c r="AW1699" s="43"/>
      <c r="AX1699" s="43"/>
      <c r="AY1699" s="43"/>
      <c r="AZ1699" s="43"/>
      <c r="BA1699" s="43"/>
    </row>
    <row r="1700" spans="42:53">
      <c r="AP1700" s="42"/>
      <c r="AQ1700" s="43"/>
      <c r="AR1700" s="42"/>
      <c r="AS1700" s="43"/>
      <c r="AT1700" s="43"/>
      <c r="AU1700" s="43"/>
      <c r="AV1700" s="43"/>
      <c r="AW1700" s="43"/>
      <c r="AX1700" s="43"/>
      <c r="AY1700" s="43"/>
      <c r="AZ1700" s="43"/>
      <c r="BA1700" s="43"/>
    </row>
    <row r="1701" spans="42:53">
      <c r="AP1701" s="42"/>
      <c r="AQ1701" s="43"/>
      <c r="AR1701" s="42"/>
      <c r="AS1701" s="43"/>
      <c r="AT1701" s="43"/>
      <c r="AU1701" s="43"/>
      <c r="AV1701" s="43"/>
      <c r="AW1701" s="43"/>
      <c r="AX1701" s="43"/>
      <c r="AY1701" s="43"/>
      <c r="AZ1701" s="43"/>
      <c r="BA1701" s="43"/>
    </row>
    <row r="1702" spans="42:53">
      <c r="AP1702" s="42"/>
      <c r="AQ1702" s="43"/>
      <c r="AR1702" s="42"/>
      <c r="AS1702" s="43"/>
      <c r="AT1702" s="43"/>
      <c r="AU1702" s="43"/>
      <c r="AV1702" s="43"/>
      <c r="AW1702" s="43"/>
      <c r="AX1702" s="43"/>
      <c r="AY1702" s="43"/>
      <c r="AZ1702" s="43"/>
      <c r="BA1702" s="43"/>
    </row>
    <row r="1703" spans="42:53">
      <c r="AP1703" s="42"/>
      <c r="AQ1703" s="43"/>
      <c r="AR1703" s="42"/>
      <c r="AS1703" s="43"/>
      <c r="AT1703" s="43"/>
      <c r="AU1703" s="43"/>
      <c r="AV1703" s="43"/>
      <c r="AW1703" s="43"/>
      <c r="AX1703" s="43"/>
      <c r="AY1703" s="43"/>
      <c r="AZ1703" s="43"/>
      <c r="BA1703" s="43"/>
    </row>
    <row r="1704" spans="42:53">
      <c r="AP1704" s="42"/>
      <c r="AQ1704" s="43"/>
      <c r="AR1704" s="42"/>
      <c r="AS1704" s="43"/>
      <c r="AT1704" s="43"/>
      <c r="AU1704" s="43"/>
      <c r="AV1704" s="43"/>
      <c r="AW1704" s="43"/>
      <c r="AX1704" s="43"/>
      <c r="AY1704" s="43"/>
      <c r="AZ1704" s="43"/>
      <c r="BA1704" s="43"/>
    </row>
    <row r="1705" spans="42:53">
      <c r="AP1705" s="42"/>
      <c r="AQ1705" s="43"/>
      <c r="AR1705" s="42"/>
      <c r="AS1705" s="43"/>
      <c r="AT1705" s="43"/>
      <c r="AU1705" s="43"/>
      <c r="AV1705" s="43"/>
      <c r="AW1705" s="43"/>
      <c r="AX1705" s="43"/>
      <c r="AY1705" s="43"/>
      <c r="AZ1705" s="43"/>
      <c r="BA1705" s="43"/>
    </row>
    <row r="1706" spans="42:53">
      <c r="AP1706" s="42"/>
      <c r="AQ1706" s="43"/>
      <c r="AR1706" s="42"/>
      <c r="AS1706" s="43"/>
      <c r="AT1706" s="43"/>
      <c r="AU1706" s="43"/>
      <c r="AV1706" s="43"/>
      <c r="AW1706" s="43"/>
      <c r="AX1706" s="43"/>
      <c r="AY1706" s="43"/>
      <c r="AZ1706" s="43"/>
      <c r="BA1706" s="43"/>
    </row>
    <row r="1707" spans="42:53">
      <c r="AP1707" s="42"/>
      <c r="AQ1707" s="43"/>
      <c r="AR1707" s="42"/>
      <c r="AS1707" s="43"/>
      <c r="AT1707" s="43"/>
      <c r="AU1707" s="43"/>
      <c r="AV1707" s="43"/>
      <c r="AW1707" s="43"/>
      <c r="AX1707" s="43"/>
      <c r="AY1707" s="43"/>
      <c r="AZ1707" s="43"/>
      <c r="BA1707" s="43"/>
    </row>
    <row r="1708" spans="42:53">
      <c r="AP1708" s="42"/>
      <c r="AQ1708" s="43"/>
      <c r="AR1708" s="42"/>
      <c r="AS1708" s="43"/>
      <c r="AT1708" s="43"/>
      <c r="AU1708" s="43"/>
      <c r="AV1708" s="43"/>
      <c r="AW1708" s="43"/>
      <c r="AX1708" s="43"/>
      <c r="AY1708" s="43"/>
      <c r="AZ1708" s="43"/>
      <c r="BA1708" s="43"/>
    </row>
    <row r="1709" spans="42:53">
      <c r="AP1709" s="42"/>
      <c r="AQ1709" s="43"/>
      <c r="AR1709" s="42"/>
      <c r="AS1709" s="43"/>
      <c r="AT1709" s="43"/>
      <c r="AU1709" s="43"/>
      <c r="AV1709" s="43"/>
      <c r="AW1709" s="43"/>
      <c r="AX1709" s="43"/>
      <c r="AY1709" s="43"/>
      <c r="AZ1709" s="43"/>
      <c r="BA1709" s="43"/>
    </row>
    <row r="1710" spans="42:53">
      <c r="AP1710" s="42"/>
      <c r="AQ1710" s="43"/>
      <c r="AR1710" s="42"/>
      <c r="AS1710" s="43"/>
      <c r="AT1710" s="43"/>
      <c r="AU1710" s="43"/>
      <c r="AV1710" s="43"/>
      <c r="AW1710" s="43"/>
      <c r="AX1710" s="43"/>
      <c r="AY1710" s="43"/>
      <c r="AZ1710" s="43"/>
      <c r="BA1710" s="43"/>
    </row>
    <row r="1711" spans="42:53">
      <c r="AP1711" s="42"/>
      <c r="AQ1711" s="43"/>
      <c r="AR1711" s="42"/>
      <c r="AS1711" s="43"/>
      <c r="AT1711" s="43"/>
      <c r="AU1711" s="43"/>
      <c r="AV1711" s="43"/>
      <c r="AW1711" s="43"/>
      <c r="AX1711" s="43"/>
      <c r="AY1711" s="43"/>
      <c r="AZ1711" s="43"/>
      <c r="BA1711" s="43"/>
    </row>
    <row r="1712" spans="42:53">
      <c r="AP1712" s="42"/>
      <c r="AQ1712" s="43"/>
      <c r="AR1712" s="42"/>
      <c r="AS1712" s="43"/>
      <c r="AT1712" s="43"/>
      <c r="AU1712" s="43"/>
      <c r="AV1712" s="43"/>
      <c r="AW1712" s="43"/>
      <c r="AX1712" s="43"/>
      <c r="AY1712" s="43"/>
      <c r="AZ1712" s="43"/>
      <c r="BA1712" s="43"/>
    </row>
    <row r="1713" spans="42:53">
      <c r="AP1713" s="42"/>
      <c r="AQ1713" s="43"/>
      <c r="AR1713" s="42"/>
      <c r="AS1713" s="43"/>
      <c r="AT1713" s="43"/>
      <c r="AU1713" s="43"/>
      <c r="AV1713" s="43"/>
      <c r="AW1713" s="43"/>
      <c r="AX1713" s="43"/>
      <c r="AY1713" s="43"/>
      <c r="AZ1713" s="43"/>
      <c r="BA1713" s="43"/>
    </row>
    <row r="1714" spans="42:53">
      <c r="AP1714" s="42"/>
      <c r="AQ1714" s="43"/>
      <c r="AR1714" s="42"/>
      <c r="AS1714" s="43"/>
      <c r="AT1714" s="43"/>
      <c r="AU1714" s="43"/>
      <c r="AV1714" s="43"/>
      <c r="AW1714" s="43"/>
      <c r="AX1714" s="43"/>
      <c r="AY1714" s="43"/>
      <c r="AZ1714" s="43"/>
      <c r="BA1714" s="43"/>
    </row>
    <row r="1715" spans="42:53">
      <c r="AP1715" s="42"/>
      <c r="AQ1715" s="43"/>
      <c r="AR1715" s="42"/>
      <c r="AS1715" s="43"/>
      <c r="AT1715" s="43"/>
      <c r="AU1715" s="43"/>
      <c r="AV1715" s="43"/>
      <c r="AW1715" s="43"/>
      <c r="AX1715" s="43"/>
      <c r="AY1715" s="43"/>
      <c r="AZ1715" s="43"/>
      <c r="BA1715" s="43"/>
    </row>
    <row r="1716" spans="42:53">
      <c r="AP1716" s="42"/>
      <c r="AQ1716" s="43"/>
      <c r="AR1716" s="42"/>
      <c r="AS1716" s="43"/>
      <c r="AT1716" s="43"/>
      <c r="AU1716" s="43"/>
      <c r="AV1716" s="43"/>
      <c r="AW1716" s="43"/>
      <c r="AX1716" s="43"/>
      <c r="AY1716" s="43"/>
      <c r="AZ1716" s="43"/>
      <c r="BA1716" s="43"/>
    </row>
    <row r="1717" spans="42:53">
      <c r="AP1717" s="42"/>
      <c r="AQ1717" s="43"/>
      <c r="AR1717" s="42"/>
      <c r="AS1717" s="43"/>
      <c r="AT1717" s="43"/>
      <c r="AU1717" s="43"/>
      <c r="AV1717" s="43"/>
      <c r="AW1717" s="43"/>
      <c r="AX1717" s="43"/>
      <c r="AY1717" s="43"/>
      <c r="AZ1717" s="43"/>
      <c r="BA1717" s="43"/>
    </row>
    <row r="1718" spans="42:53">
      <c r="AP1718" s="42"/>
      <c r="AQ1718" s="43"/>
      <c r="AR1718" s="42"/>
      <c r="AS1718" s="43"/>
      <c r="AT1718" s="43"/>
      <c r="AU1718" s="43"/>
      <c r="AV1718" s="43"/>
      <c r="AW1718" s="43"/>
      <c r="AX1718" s="43"/>
      <c r="AY1718" s="43"/>
      <c r="AZ1718" s="43"/>
      <c r="BA1718" s="43"/>
    </row>
    <row r="1719" spans="42:53">
      <c r="AP1719" s="42"/>
      <c r="AQ1719" s="43"/>
      <c r="AR1719" s="42"/>
      <c r="AS1719" s="43"/>
      <c r="AT1719" s="43"/>
      <c r="AU1719" s="43"/>
      <c r="AV1719" s="43"/>
      <c r="AW1719" s="43"/>
      <c r="AX1719" s="43"/>
      <c r="AY1719" s="43"/>
      <c r="AZ1719" s="43"/>
      <c r="BA1719" s="43"/>
    </row>
    <row r="1720" spans="42:53">
      <c r="AP1720" s="42"/>
      <c r="AQ1720" s="43"/>
      <c r="AR1720" s="42"/>
      <c r="AS1720" s="43"/>
      <c r="AT1720" s="43"/>
      <c r="AU1720" s="43"/>
      <c r="AV1720" s="43"/>
      <c r="AW1720" s="43"/>
      <c r="AX1720" s="43"/>
      <c r="AY1720" s="43"/>
      <c r="AZ1720" s="43"/>
      <c r="BA1720" s="43"/>
    </row>
    <row r="1721" spans="42:53">
      <c r="AP1721" s="42"/>
      <c r="AQ1721" s="43"/>
      <c r="AR1721" s="42"/>
      <c r="AS1721" s="43"/>
      <c r="AT1721" s="43"/>
      <c r="AU1721" s="43"/>
      <c r="AV1721" s="43"/>
      <c r="AW1721" s="43"/>
      <c r="AX1721" s="43"/>
      <c r="AY1721" s="43"/>
      <c r="AZ1721" s="43"/>
      <c r="BA1721" s="43"/>
    </row>
    <row r="1722" spans="42:53">
      <c r="AP1722" s="42"/>
      <c r="AQ1722" s="43"/>
      <c r="AR1722" s="42"/>
      <c r="AS1722" s="43"/>
      <c r="AT1722" s="43"/>
      <c r="AU1722" s="43"/>
      <c r="AV1722" s="43"/>
      <c r="AW1722" s="43"/>
      <c r="AX1722" s="43"/>
      <c r="AY1722" s="43"/>
      <c r="AZ1722" s="43"/>
      <c r="BA1722" s="43"/>
    </row>
    <row r="1723" spans="42:53">
      <c r="AP1723" s="42"/>
      <c r="AQ1723" s="43"/>
      <c r="AR1723" s="42"/>
      <c r="AS1723" s="43"/>
      <c r="AT1723" s="43"/>
      <c r="AU1723" s="43"/>
      <c r="AV1723" s="43"/>
      <c r="AW1723" s="43"/>
      <c r="AX1723" s="43"/>
      <c r="AY1723" s="43"/>
      <c r="AZ1723" s="43"/>
      <c r="BA1723" s="43"/>
    </row>
    <row r="1724" spans="42:53">
      <c r="AP1724" s="42"/>
      <c r="AQ1724" s="43"/>
      <c r="AR1724" s="42"/>
      <c r="AS1724" s="43"/>
      <c r="AT1724" s="43"/>
      <c r="AU1724" s="43"/>
      <c r="AV1724" s="43"/>
      <c r="AW1724" s="43"/>
      <c r="AX1724" s="43"/>
      <c r="AY1724" s="43"/>
      <c r="AZ1724" s="43"/>
      <c r="BA1724" s="43"/>
    </row>
    <row r="1725" spans="42:53">
      <c r="AP1725" s="42"/>
      <c r="AQ1725" s="43"/>
      <c r="AR1725" s="42"/>
      <c r="AS1725" s="43"/>
      <c r="AT1725" s="43"/>
      <c r="AU1725" s="43"/>
      <c r="AV1725" s="43"/>
      <c r="AW1725" s="43"/>
      <c r="AX1725" s="43"/>
      <c r="AY1725" s="43"/>
      <c r="AZ1725" s="43"/>
      <c r="BA1725" s="43"/>
    </row>
    <row r="1726" spans="42:53">
      <c r="AP1726" s="42"/>
      <c r="AQ1726" s="43"/>
      <c r="AR1726" s="42"/>
      <c r="AS1726" s="43"/>
      <c r="AT1726" s="43"/>
      <c r="AU1726" s="43"/>
      <c r="AV1726" s="43"/>
      <c r="AW1726" s="43"/>
      <c r="AX1726" s="43"/>
      <c r="AY1726" s="43"/>
      <c r="AZ1726" s="43"/>
      <c r="BA1726" s="43"/>
    </row>
    <row r="1727" spans="42:53">
      <c r="AP1727" s="42"/>
      <c r="AQ1727" s="43"/>
      <c r="AR1727" s="42"/>
      <c r="AS1727" s="43"/>
      <c r="AT1727" s="43"/>
      <c r="AU1727" s="43"/>
      <c r="AV1727" s="43"/>
      <c r="AW1727" s="43"/>
      <c r="AX1727" s="43"/>
      <c r="AY1727" s="43"/>
      <c r="AZ1727" s="43"/>
      <c r="BA1727" s="43"/>
    </row>
    <row r="1728" spans="42:53">
      <c r="AP1728" s="42"/>
      <c r="AQ1728" s="43"/>
      <c r="AR1728" s="42"/>
      <c r="AS1728" s="43"/>
      <c r="AT1728" s="43"/>
      <c r="AU1728" s="43"/>
      <c r="AV1728" s="43"/>
      <c r="AW1728" s="43"/>
      <c r="AX1728" s="43"/>
      <c r="AY1728" s="43"/>
      <c r="AZ1728" s="43"/>
      <c r="BA1728" s="43"/>
    </row>
    <row r="1729" spans="42:53">
      <c r="AP1729" s="42"/>
      <c r="AQ1729" s="43"/>
      <c r="AR1729" s="42"/>
      <c r="AS1729" s="43"/>
      <c r="AT1729" s="43"/>
      <c r="AU1729" s="43"/>
      <c r="AV1729" s="43"/>
      <c r="AW1729" s="43"/>
      <c r="AX1729" s="43"/>
      <c r="AY1729" s="43"/>
      <c r="AZ1729" s="43"/>
      <c r="BA1729" s="43"/>
    </row>
    <row r="1730" spans="42:53">
      <c r="AP1730" s="42"/>
      <c r="AQ1730" s="43"/>
      <c r="AR1730" s="42"/>
      <c r="AS1730" s="43"/>
      <c r="AT1730" s="43"/>
      <c r="AU1730" s="43"/>
      <c r="AV1730" s="43"/>
      <c r="AW1730" s="43"/>
      <c r="AX1730" s="43"/>
      <c r="AY1730" s="43"/>
      <c r="AZ1730" s="43"/>
      <c r="BA1730" s="43"/>
    </row>
    <row r="1731" spans="42:53">
      <c r="AP1731" s="42"/>
      <c r="AQ1731" s="43"/>
      <c r="AR1731" s="42"/>
      <c r="AS1731" s="43"/>
      <c r="AT1731" s="43"/>
      <c r="AU1731" s="43"/>
      <c r="AV1731" s="43"/>
      <c r="AW1731" s="43"/>
      <c r="AX1731" s="43"/>
      <c r="AY1731" s="43"/>
      <c r="AZ1731" s="43"/>
      <c r="BA1731" s="43"/>
    </row>
    <row r="1732" spans="42:53">
      <c r="AP1732" s="42"/>
      <c r="AQ1732" s="43"/>
      <c r="AR1732" s="42"/>
      <c r="AS1732" s="43"/>
      <c r="AT1732" s="43"/>
      <c r="AU1732" s="43"/>
      <c r="AV1732" s="43"/>
      <c r="AW1732" s="43"/>
      <c r="AX1732" s="43"/>
      <c r="AY1732" s="43"/>
      <c r="AZ1732" s="43"/>
      <c r="BA1732" s="43"/>
    </row>
    <row r="1733" spans="42:53">
      <c r="AP1733" s="42"/>
      <c r="AQ1733" s="43"/>
      <c r="AR1733" s="42"/>
      <c r="AS1733" s="43"/>
      <c r="AT1733" s="43"/>
      <c r="AU1733" s="43"/>
      <c r="AV1733" s="43"/>
      <c r="AW1733" s="43"/>
      <c r="AX1733" s="43"/>
      <c r="AY1733" s="43"/>
      <c r="AZ1733" s="43"/>
      <c r="BA1733" s="43"/>
    </row>
    <row r="1734" spans="42:53">
      <c r="AP1734" s="42"/>
      <c r="AQ1734" s="43"/>
      <c r="AR1734" s="42"/>
      <c r="AS1734" s="43"/>
      <c r="AT1734" s="43"/>
      <c r="AU1734" s="43"/>
      <c r="AV1734" s="43"/>
      <c r="AW1734" s="43"/>
      <c r="AX1734" s="43"/>
      <c r="AY1734" s="43"/>
      <c r="AZ1734" s="43"/>
      <c r="BA1734" s="43"/>
    </row>
    <row r="1735" spans="42:53">
      <c r="AP1735" s="42"/>
      <c r="AQ1735" s="43"/>
      <c r="AR1735" s="42"/>
      <c r="AS1735" s="43"/>
      <c r="AT1735" s="43"/>
      <c r="AU1735" s="43"/>
      <c r="AV1735" s="43"/>
      <c r="AW1735" s="43"/>
      <c r="AX1735" s="43"/>
      <c r="AY1735" s="43"/>
      <c r="AZ1735" s="43"/>
      <c r="BA1735" s="43"/>
    </row>
    <row r="1736" spans="42:53">
      <c r="AP1736" s="42"/>
      <c r="AQ1736" s="43"/>
      <c r="AR1736" s="42"/>
      <c r="AS1736" s="43"/>
      <c r="AT1736" s="43"/>
      <c r="AU1736" s="43"/>
      <c r="AV1736" s="43"/>
      <c r="AW1736" s="43"/>
      <c r="AX1736" s="43"/>
      <c r="AY1736" s="43"/>
      <c r="AZ1736" s="43"/>
      <c r="BA1736" s="43"/>
    </row>
    <row r="1737" spans="42:53">
      <c r="AP1737" s="42"/>
      <c r="AQ1737" s="43"/>
      <c r="AR1737" s="42"/>
      <c r="AS1737" s="43"/>
      <c r="AT1737" s="43"/>
      <c r="AU1737" s="43"/>
      <c r="AV1737" s="43"/>
      <c r="AW1737" s="43"/>
      <c r="AX1737" s="43"/>
      <c r="AY1737" s="43"/>
      <c r="AZ1737" s="43"/>
      <c r="BA1737" s="43"/>
    </row>
    <row r="1738" spans="42:53">
      <c r="AP1738" s="42"/>
      <c r="AQ1738" s="43"/>
      <c r="AR1738" s="42"/>
      <c r="AS1738" s="43"/>
      <c r="AT1738" s="43"/>
      <c r="AU1738" s="43"/>
      <c r="AV1738" s="43"/>
      <c r="AW1738" s="43"/>
      <c r="AX1738" s="43"/>
      <c r="AY1738" s="43"/>
      <c r="AZ1738" s="43"/>
      <c r="BA1738" s="43"/>
    </row>
    <row r="1739" spans="42:53">
      <c r="AP1739" s="42"/>
      <c r="AQ1739" s="43"/>
      <c r="AR1739" s="42"/>
      <c r="AS1739" s="43"/>
      <c r="AT1739" s="43"/>
      <c r="AU1739" s="43"/>
      <c r="AV1739" s="43"/>
      <c r="AW1739" s="43"/>
      <c r="AX1739" s="43"/>
      <c r="AY1739" s="43"/>
      <c r="AZ1739" s="43"/>
      <c r="BA1739" s="43"/>
    </row>
    <row r="1740" spans="42:53">
      <c r="AP1740" s="42"/>
      <c r="AQ1740" s="43"/>
      <c r="AR1740" s="42"/>
      <c r="AS1740" s="43"/>
      <c r="AT1740" s="43"/>
      <c r="AU1740" s="43"/>
      <c r="AV1740" s="43"/>
      <c r="AW1740" s="43"/>
      <c r="AX1740" s="43"/>
      <c r="AY1740" s="43"/>
      <c r="AZ1740" s="43"/>
      <c r="BA1740" s="43"/>
    </row>
    <row r="1741" spans="42:53">
      <c r="AP1741" s="42"/>
      <c r="AQ1741" s="43"/>
      <c r="AR1741" s="42"/>
      <c r="AS1741" s="43"/>
      <c r="AT1741" s="43"/>
      <c r="AU1741" s="43"/>
      <c r="AV1741" s="43"/>
      <c r="AW1741" s="43"/>
      <c r="AX1741" s="43"/>
      <c r="AY1741" s="43"/>
      <c r="AZ1741" s="43"/>
      <c r="BA1741" s="43"/>
    </row>
    <row r="1742" spans="42:53">
      <c r="AP1742" s="42"/>
      <c r="AQ1742" s="43"/>
      <c r="AR1742" s="42"/>
      <c r="AS1742" s="43"/>
      <c r="AT1742" s="43"/>
      <c r="AU1742" s="43"/>
      <c r="AV1742" s="43"/>
      <c r="AW1742" s="43"/>
      <c r="AX1742" s="43"/>
      <c r="AY1742" s="43"/>
      <c r="AZ1742" s="43"/>
      <c r="BA1742" s="43"/>
    </row>
    <row r="1743" spans="42:53">
      <c r="AP1743" s="42"/>
      <c r="AQ1743" s="43"/>
      <c r="AR1743" s="42"/>
      <c r="AS1743" s="43"/>
      <c r="AT1743" s="43"/>
      <c r="AU1743" s="43"/>
      <c r="AV1743" s="43"/>
      <c r="AW1743" s="43"/>
      <c r="AX1743" s="43"/>
      <c r="AY1743" s="43"/>
      <c r="AZ1743" s="43"/>
      <c r="BA1743" s="43"/>
    </row>
    <row r="1744" spans="42:53">
      <c r="AP1744" s="42"/>
      <c r="AQ1744" s="43"/>
      <c r="AR1744" s="42"/>
      <c r="AS1744" s="43"/>
      <c r="AT1744" s="43"/>
      <c r="AU1744" s="43"/>
      <c r="AV1744" s="43"/>
      <c r="AW1744" s="43"/>
      <c r="AX1744" s="43"/>
      <c r="AY1744" s="43"/>
      <c r="AZ1744" s="43"/>
      <c r="BA1744" s="43"/>
    </row>
    <row r="1745" spans="42:53">
      <c r="AP1745" s="42"/>
      <c r="AQ1745" s="43"/>
      <c r="AR1745" s="42"/>
      <c r="AS1745" s="43"/>
      <c r="AT1745" s="43"/>
      <c r="AU1745" s="43"/>
      <c r="AV1745" s="43"/>
      <c r="AW1745" s="43"/>
      <c r="AX1745" s="43"/>
      <c r="AY1745" s="43"/>
      <c r="AZ1745" s="43"/>
      <c r="BA1745" s="43"/>
    </row>
    <row r="1746" spans="42:53">
      <c r="AP1746" s="42"/>
      <c r="AQ1746" s="43"/>
      <c r="AR1746" s="42"/>
      <c r="AS1746" s="43"/>
      <c r="AT1746" s="43"/>
      <c r="AU1746" s="43"/>
      <c r="AV1746" s="43"/>
      <c r="AW1746" s="43"/>
      <c r="AX1746" s="43"/>
      <c r="AY1746" s="43"/>
      <c r="AZ1746" s="43"/>
      <c r="BA1746" s="43"/>
    </row>
    <row r="1747" spans="42:53">
      <c r="AP1747" s="42"/>
      <c r="AQ1747" s="43"/>
      <c r="AR1747" s="42"/>
      <c r="AS1747" s="43"/>
      <c r="AT1747" s="43"/>
      <c r="AU1747" s="43"/>
      <c r="AV1747" s="43"/>
      <c r="AW1747" s="43"/>
      <c r="AX1747" s="43"/>
      <c r="AY1747" s="43"/>
      <c r="AZ1747" s="43"/>
      <c r="BA1747" s="43"/>
    </row>
    <row r="1748" spans="42:53">
      <c r="AP1748" s="42"/>
      <c r="AQ1748" s="43"/>
      <c r="AR1748" s="42"/>
      <c r="AS1748" s="43"/>
      <c r="AT1748" s="43"/>
      <c r="AU1748" s="43"/>
      <c r="AV1748" s="43"/>
      <c r="AW1748" s="43"/>
      <c r="AX1748" s="43"/>
      <c r="AY1748" s="43"/>
      <c r="AZ1748" s="43"/>
      <c r="BA1748" s="43"/>
    </row>
    <row r="1749" spans="42:53">
      <c r="AP1749" s="42"/>
      <c r="AQ1749" s="43"/>
      <c r="AR1749" s="42"/>
      <c r="AS1749" s="43"/>
      <c r="AT1749" s="43"/>
      <c r="AU1749" s="43"/>
      <c r="AV1749" s="43"/>
      <c r="AW1749" s="43"/>
      <c r="AX1749" s="43"/>
      <c r="AY1749" s="43"/>
      <c r="AZ1749" s="43"/>
      <c r="BA1749" s="43"/>
    </row>
    <row r="1750" spans="42:53">
      <c r="AP1750" s="42"/>
      <c r="AQ1750" s="43"/>
      <c r="AR1750" s="42"/>
      <c r="AS1750" s="43"/>
      <c r="AT1750" s="43"/>
      <c r="AU1750" s="43"/>
      <c r="AV1750" s="43"/>
      <c r="AW1750" s="43"/>
      <c r="AX1750" s="43"/>
      <c r="AY1750" s="43"/>
      <c r="AZ1750" s="43"/>
      <c r="BA1750" s="43"/>
    </row>
    <row r="1751" spans="42:53">
      <c r="AP1751" s="42"/>
      <c r="AQ1751" s="43"/>
      <c r="AR1751" s="42"/>
      <c r="AS1751" s="43"/>
      <c r="AT1751" s="43"/>
      <c r="AU1751" s="43"/>
      <c r="AV1751" s="43"/>
      <c r="AW1751" s="43"/>
      <c r="AX1751" s="43"/>
      <c r="AY1751" s="43"/>
      <c r="AZ1751" s="43"/>
      <c r="BA1751" s="43"/>
    </row>
    <row r="1752" spans="42:53">
      <c r="AP1752" s="42"/>
      <c r="AQ1752" s="43"/>
      <c r="AR1752" s="42"/>
      <c r="AS1752" s="43"/>
      <c r="AT1752" s="43"/>
      <c r="AU1752" s="43"/>
      <c r="AV1752" s="43"/>
      <c r="AW1752" s="43"/>
      <c r="AX1752" s="43"/>
      <c r="AY1752" s="43"/>
      <c r="AZ1752" s="43"/>
      <c r="BA1752" s="43"/>
    </row>
    <row r="1753" spans="42:53">
      <c r="AP1753" s="42"/>
      <c r="AQ1753" s="43"/>
      <c r="AR1753" s="42"/>
      <c r="AS1753" s="43"/>
      <c r="AT1753" s="43"/>
      <c r="AU1753" s="43"/>
      <c r="AV1753" s="43"/>
      <c r="AW1753" s="43"/>
      <c r="AX1753" s="43"/>
      <c r="AY1753" s="43"/>
      <c r="AZ1753" s="43"/>
      <c r="BA1753" s="43"/>
    </row>
    <row r="1754" spans="42:53">
      <c r="AP1754" s="42"/>
      <c r="AQ1754" s="43"/>
      <c r="AR1754" s="42"/>
      <c r="AS1754" s="43"/>
      <c r="AT1754" s="43"/>
      <c r="AU1754" s="43"/>
      <c r="AV1754" s="43"/>
      <c r="AW1754" s="43"/>
      <c r="AX1754" s="43"/>
      <c r="AY1754" s="43"/>
      <c r="AZ1754" s="43"/>
      <c r="BA1754" s="43"/>
    </row>
    <row r="1755" spans="42:53">
      <c r="AP1755" s="42"/>
      <c r="AQ1755" s="43"/>
      <c r="AR1755" s="42"/>
      <c r="AS1755" s="43"/>
      <c r="AT1755" s="43"/>
      <c r="AU1755" s="43"/>
      <c r="AV1755" s="43"/>
      <c r="AW1755" s="43"/>
      <c r="AX1755" s="43"/>
      <c r="AY1755" s="43"/>
      <c r="AZ1755" s="43"/>
      <c r="BA1755" s="43"/>
    </row>
    <row r="1756" spans="42:53">
      <c r="AP1756" s="42"/>
      <c r="AQ1756" s="43"/>
      <c r="AR1756" s="42"/>
      <c r="AS1756" s="43"/>
      <c r="AT1756" s="43"/>
      <c r="AU1756" s="43"/>
      <c r="AV1756" s="43"/>
      <c r="AW1756" s="43"/>
      <c r="AX1756" s="43"/>
      <c r="AY1756" s="43"/>
      <c r="AZ1756" s="43"/>
      <c r="BA1756" s="43"/>
    </row>
    <row r="1757" spans="42:53">
      <c r="AP1757" s="42"/>
      <c r="AQ1757" s="43"/>
      <c r="AR1757" s="42"/>
      <c r="AS1757" s="43"/>
      <c r="AT1757" s="43"/>
      <c r="AU1757" s="43"/>
      <c r="AV1757" s="43"/>
      <c r="AW1757" s="43"/>
      <c r="AX1757" s="43"/>
      <c r="AY1757" s="43"/>
      <c r="AZ1757" s="43"/>
      <c r="BA1757" s="43"/>
    </row>
    <row r="1758" spans="42:53">
      <c r="AP1758" s="42"/>
      <c r="AQ1758" s="43"/>
      <c r="AR1758" s="42"/>
      <c r="AS1758" s="43"/>
      <c r="AT1758" s="43"/>
      <c r="AU1758" s="43"/>
      <c r="AV1758" s="43"/>
      <c r="AW1758" s="43"/>
      <c r="AX1758" s="43"/>
      <c r="AY1758" s="43"/>
      <c r="AZ1758" s="43"/>
      <c r="BA1758" s="43"/>
    </row>
    <row r="1759" spans="42:53">
      <c r="AP1759" s="42"/>
      <c r="AQ1759" s="43"/>
      <c r="AR1759" s="42"/>
      <c r="AS1759" s="43"/>
      <c r="AT1759" s="43"/>
      <c r="AU1759" s="43"/>
      <c r="AV1759" s="43"/>
      <c r="AW1759" s="43"/>
      <c r="AX1759" s="43"/>
      <c r="AY1759" s="43"/>
      <c r="AZ1759" s="43"/>
      <c r="BA1759" s="43"/>
    </row>
    <row r="1760" spans="42:53">
      <c r="AP1760" s="42"/>
      <c r="AQ1760" s="43"/>
      <c r="AR1760" s="42"/>
      <c r="AS1760" s="43"/>
      <c r="AT1760" s="43"/>
      <c r="AU1760" s="43"/>
      <c r="AV1760" s="43"/>
      <c r="AW1760" s="43"/>
      <c r="AX1760" s="43"/>
      <c r="AY1760" s="43"/>
      <c r="AZ1760" s="43"/>
      <c r="BA1760" s="43"/>
    </row>
    <row r="1761" spans="42:53">
      <c r="AP1761" s="42"/>
      <c r="AQ1761" s="43"/>
      <c r="AR1761" s="42"/>
      <c r="AS1761" s="43"/>
      <c r="AT1761" s="43"/>
      <c r="AU1761" s="43"/>
      <c r="AV1761" s="43"/>
      <c r="AW1761" s="43"/>
      <c r="AX1761" s="43"/>
      <c r="AY1761" s="43"/>
      <c r="AZ1761" s="43"/>
      <c r="BA1761" s="43"/>
    </row>
    <row r="1762" spans="42:53">
      <c r="AP1762" s="42"/>
      <c r="AQ1762" s="43"/>
      <c r="AR1762" s="42"/>
      <c r="AS1762" s="43"/>
      <c r="AT1762" s="43"/>
      <c r="AU1762" s="43"/>
      <c r="AV1762" s="43"/>
      <c r="AW1762" s="43"/>
      <c r="AX1762" s="43"/>
      <c r="AY1762" s="43"/>
      <c r="AZ1762" s="43"/>
      <c r="BA1762" s="43"/>
    </row>
    <row r="1763" spans="42:53">
      <c r="AP1763" s="42"/>
      <c r="AQ1763" s="43"/>
      <c r="AR1763" s="42"/>
      <c r="AS1763" s="43"/>
      <c r="AT1763" s="43"/>
      <c r="AU1763" s="43"/>
      <c r="AV1763" s="43"/>
      <c r="AW1763" s="43"/>
      <c r="AX1763" s="43"/>
      <c r="AY1763" s="43"/>
      <c r="AZ1763" s="43"/>
      <c r="BA1763" s="43"/>
    </row>
    <row r="1764" spans="42:53">
      <c r="AP1764" s="42"/>
      <c r="AQ1764" s="43"/>
      <c r="AR1764" s="42"/>
      <c r="AS1764" s="43"/>
      <c r="AT1764" s="43"/>
      <c r="AU1764" s="43"/>
      <c r="AV1764" s="43"/>
      <c r="AW1764" s="43"/>
      <c r="AX1764" s="43"/>
      <c r="AY1764" s="43"/>
      <c r="AZ1764" s="43"/>
      <c r="BA1764" s="43"/>
    </row>
    <row r="1765" spans="42:53">
      <c r="AP1765" s="42"/>
      <c r="AQ1765" s="43"/>
      <c r="AR1765" s="42"/>
      <c r="AS1765" s="43"/>
      <c r="AT1765" s="43"/>
      <c r="AU1765" s="43"/>
      <c r="AV1765" s="43"/>
      <c r="AW1765" s="43"/>
      <c r="AX1765" s="43"/>
      <c r="AY1765" s="43"/>
      <c r="AZ1765" s="43"/>
      <c r="BA1765" s="43"/>
    </row>
    <row r="1766" spans="42:53">
      <c r="AP1766" s="42"/>
      <c r="AQ1766" s="43"/>
      <c r="AR1766" s="42"/>
      <c r="AS1766" s="43"/>
      <c r="AT1766" s="43"/>
      <c r="AU1766" s="43"/>
      <c r="AV1766" s="43"/>
      <c r="AW1766" s="43"/>
      <c r="AX1766" s="43"/>
      <c r="AY1766" s="43"/>
      <c r="AZ1766" s="43"/>
      <c r="BA1766" s="43"/>
    </row>
    <row r="1767" spans="42:53">
      <c r="AP1767" s="42"/>
      <c r="AQ1767" s="43"/>
      <c r="AR1767" s="42"/>
      <c r="AS1767" s="43"/>
      <c r="AT1767" s="43"/>
      <c r="AU1767" s="43"/>
      <c r="AV1767" s="43"/>
      <c r="AW1767" s="43"/>
      <c r="AX1767" s="43"/>
      <c r="AY1767" s="43"/>
      <c r="AZ1767" s="43"/>
      <c r="BA1767" s="43"/>
    </row>
    <row r="1768" spans="42:53">
      <c r="AP1768" s="42"/>
      <c r="AQ1768" s="43"/>
      <c r="AR1768" s="42"/>
      <c r="AS1768" s="43"/>
      <c r="AT1768" s="43"/>
      <c r="AU1768" s="43"/>
      <c r="AV1768" s="43"/>
      <c r="AW1768" s="43"/>
      <c r="AX1768" s="43"/>
      <c r="AY1768" s="43"/>
      <c r="AZ1768" s="43"/>
      <c r="BA1768" s="43"/>
    </row>
    <row r="1769" spans="42:53">
      <c r="AP1769" s="42"/>
      <c r="AQ1769" s="43"/>
      <c r="AR1769" s="42"/>
      <c r="AS1769" s="43"/>
      <c r="AT1769" s="43"/>
      <c r="AU1769" s="43"/>
      <c r="AV1769" s="43"/>
      <c r="AW1769" s="43"/>
      <c r="AX1769" s="43"/>
      <c r="AY1769" s="43"/>
      <c r="AZ1769" s="43"/>
      <c r="BA1769" s="43"/>
    </row>
    <row r="1770" spans="42:53">
      <c r="AP1770" s="42"/>
      <c r="AQ1770" s="43"/>
      <c r="AR1770" s="42"/>
      <c r="AS1770" s="43"/>
      <c r="AT1770" s="43"/>
      <c r="AU1770" s="43"/>
      <c r="AV1770" s="43"/>
      <c r="AW1770" s="43"/>
      <c r="AX1770" s="43"/>
      <c r="AY1770" s="43"/>
      <c r="AZ1770" s="43"/>
      <c r="BA1770" s="43"/>
    </row>
    <row r="1771" spans="42:53">
      <c r="AP1771" s="42"/>
      <c r="AQ1771" s="43"/>
      <c r="AR1771" s="42"/>
      <c r="AS1771" s="43"/>
      <c r="AT1771" s="43"/>
      <c r="AU1771" s="43"/>
      <c r="AV1771" s="43"/>
      <c r="AW1771" s="43"/>
      <c r="AX1771" s="43"/>
      <c r="AY1771" s="43"/>
      <c r="AZ1771" s="43"/>
      <c r="BA1771" s="43"/>
    </row>
    <row r="1772" spans="42:53">
      <c r="AP1772" s="42"/>
      <c r="AQ1772" s="43"/>
      <c r="AR1772" s="42"/>
      <c r="AS1772" s="43"/>
      <c r="AT1772" s="43"/>
      <c r="AU1772" s="43"/>
      <c r="AV1772" s="43"/>
      <c r="AW1772" s="43"/>
      <c r="AX1772" s="43"/>
      <c r="AY1772" s="43"/>
      <c r="AZ1772" s="43"/>
      <c r="BA1772" s="43"/>
    </row>
    <row r="1773" spans="42:53">
      <c r="AP1773" s="42"/>
      <c r="AQ1773" s="43"/>
      <c r="AR1773" s="42"/>
      <c r="AS1773" s="43"/>
      <c r="AT1773" s="43"/>
      <c r="AU1773" s="43"/>
      <c r="AV1773" s="43"/>
      <c r="AW1773" s="43"/>
      <c r="AX1773" s="43"/>
      <c r="AY1773" s="43"/>
      <c r="AZ1773" s="43"/>
      <c r="BA1773" s="43"/>
    </row>
    <row r="1774" spans="42:53">
      <c r="AP1774" s="42"/>
      <c r="AQ1774" s="43"/>
      <c r="AR1774" s="42"/>
      <c r="AS1774" s="43"/>
      <c r="AT1774" s="43"/>
      <c r="AU1774" s="43"/>
      <c r="AV1774" s="43"/>
      <c r="AW1774" s="43"/>
      <c r="AX1774" s="43"/>
      <c r="AY1774" s="43"/>
      <c r="AZ1774" s="43"/>
      <c r="BA1774" s="43"/>
    </row>
    <row r="1775" spans="42:53">
      <c r="AP1775" s="42"/>
      <c r="AQ1775" s="43"/>
      <c r="AR1775" s="42"/>
      <c r="AS1775" s="43"/>
      <c r="AT1775" s="43"/>
      <c r="AU1775" s="43"/>
      <c r="AV1775" s="43"/>
      <c r="AW1775" s="43"/>
      <c r="AX1775" s="43"/>
      <c r="AY1775" s="43"/>
      <c r="AZ1775" s="43"/>
      <c r="BA1775" s="43"/>
    </row>
    <row r="1776" spans="42:53">
      <c r="AP1776" s="42"/>
      <c r="AQ1776" s="43"/>
      <c r="AR1776" s="42"/>
      <c r="AS1776" s="43"/>
      <c r="AT1776" s="43"/>
      <c r="AU1776" s="43"/>
      <c r="AV1776" s="43"/>
      <c r="AW1776" s="43"/>
      <c r="AX1776" s="43"/>
      <c r="AY1776" s="43"/>
      <c r="AZ1776" s="43"/>
      <c r="BA1776" s="43"/>
    </row>
    <row r="1777" spans="42:53">
      <c r="AP1777" s="42"/>
      <c r="AQ1777" s="43"/>
      <c r="AR1777" s="42"/>
      <c r="AS1777" s="43"/>
      <c r="AT1777" s="43"/>
      <c r="AU1777" s="43"/>
      <c r="AV1777" s="43"/>
      <c r="AW1777" s="43"/>
      <c r="AX1777" s="43"/>
      <c r="AY1777" s="43"/>
      <c r="AZ1777" s="43"/>
      <c r="BA1777" s="43"/>
    </row>
    <row r="1778" spans="42:53">
      <c r="AP1778" s="42"/>
      <c r="AQ1778" s="43"/>
      <c r="AR1778" s="42"/>
      <c r="AS1778" s="43"/>
      <c r="AT1778" s="43"/>
      <c r="AU1778" s="43"/>
      <c r="AV1778" s="43"/>
      <c r="AW1778" s="43"/>
      <c r="AX1778" s="43"/>
      <c r="AY1778" s="43"/>
      <c r="AZ1778" s="43"/>
      <c r="BA1778" s="43"/>
    </row>
  </sheetData>
  <mergeCells count="12">
    <mergeCell ref="E1:F1"/>
    <mergeCell ref="A36:C36"/>
    <mergeCell ref="D15:F15"/>
    <mergeCell ref="I15:K15"/>
    <mergeCell ref="M15:O15"/>
    <mergeCell ref="Y4:AM4"/>
    <mergeCell ref="B14:F14"/>
    <mergeCell ref="I14:K14"/>
    <mergeCell ref="M14:O14"/>
    <mergeCell ref="B5:C5"/>
    <mergeCell ref="Q14:R14"/>
    <mergeCell ref="Q15:R1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5"/>
  <sheetViews>
    <sheetView workbookViewId="0">
      <selection activeCell="R11" sqref="R11"/>
    </sheetView>
  </sheetViews>
  <sheetFormatPr defaultRowHeight="15"/>
  <cols>
    <col min="2" max="2" width="12.85546875" customWidth="1"/>
    <col min="4" max="4" width="10.140625" bestFit="1" customWidth="1"/>
    <col min="8" max="8" width="10.140625" bestFit="1" customWidth="1"/>
    <col min="9" max="9" width="10.5703125" customWidth="1"/>
  </cols>
  <sheetData>
    <row r="1" spans="1:35">
      <c r="A1" s="26" t="s">
        <v>38</v>
      </c>
    </row>
    <row r="2" spans="1:35">
      <c r="A2" t="s">
        <v>39</v>
      </c>
    </row>
    <row r="3" spans="1:35">
      <c r="A3" t="s">
        <v>78</v>
      </c>
    </row>
    <row r="4" spans="1:35">
      <c r="F4" t="s">
        <v>40</v>
      </c>
    </row>
    <row r="5" spans="1:35">
      <c r="F5" t="s">
        <v>14</v>
      </c>
      <c r="G5" t="s">
        <v>15</v>
      </c>
      <c r="H5" t="s">
        <v>16</v>
      </c>
      <c r="I5" t="s">
        <v>17</v>
      </c>
    </row>
    <row r="6" spans="1:35">
      <c r="F6">
        <v>2.5281700000000002E-4</v>
      </c>
      <c r="G6">
        <v>-1.30042E-3</v>
      </c>
      <c r="H6">
        <v>-0.26870300000000003</v>
      </c>
      <c r="I6">
        <v>4.2190300000000001</v>
      </c>
    </row>
    <row r="8" spans="1:35">
      <c r="A8" t="s">
        <v>23</v>
      </c>
      <c r="B8" t="s">
        <v>21</v>
      </c>
      <c r="C8" t="s">
        <v>22</v>
      </c>
      <c r="E8" s="11" t="s">
        <v>18</v>
      </c>
      <c r="F8" s="11" t="s">
        <v>19</v>
      </c>
      <c r="G8" s="11" t="s">
        <v>20</v>
      </c>
      <c r="H8" s="11" t="s">
        <v>24</v>
      </c>
    </row>
    <row r="9" spans="1:35">
      <c r="A9">
        <v>1</v>
      </c>
      <c r="B9">
        <v>3.95</v>
      </c>
      <c r="C9">
        <f t="shared" ref="C9:C34" si="0">$F$6*A9*A9*A9+$G$6*A9*A9+$H$6*A9+$I$6</f>
        <v>3.9492793970000002</v>
      </c>
      <c r="E9" s="12">
        <v>14</v>
      </c>
      <c r="F9" s="12" t="s">
        <v>5</v>
      </c>
      <c r="G9" s="12">
        <v>1</v>
      </c>
      <c r="H9" s="13">
        <f>C9*10000000-2000000</f>
        <v>37492793.969999999</v>
      </c>
      <c r="I9" s="9">
        <v>33233643.010000002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>
      <c r="A10">
        <f>A9+1</f>
        <v>2</v>
      </c>
      <c r="B10" s="5"/>
      <c r="C10">
        <f t="shared" si="0"/>
        <v>3.678444856</v>
      </c>
      <c r="E10" s="12">
        <v>15</v>
      </c>
      <c r="F10" s="12" t="s">
        <v>5</v>
      </c>
      <c r="G10" s="12">
        <v>8</v>
      </c>
      <c r="H10" s="13">
        <f t="shared" ref="H10:H34" si="1">C10*10000000-2000000</f>
        <v>34784448.560000002</v>
      </c>
      <c r="I10" s="9">
        <v>31049863.84</v>
      </c>
      <c r="J10" s="6"/>
    </row>
    <row r="11" spans="1:35">
      <c r="A11">
        <f t="shared" ref="A11:A35" si="2">A10+1</f>
        <v>3</v>
      </c>
      <c r="B11" s="5"/>
      <c r="C11">
        <f t="shared" si="0"/>
        <v>3.4080432790000001</v>
      </c>
      <c r="E11" s="12">
        <v>16</v>
      </c>
      <c r="F11" s="12" t="s">
        <v>5</v>
      </c>
      <c r="G11" s="12">
        <v>15</v>
      </c>
      <c r="H11" s="13">
        <f t="shared" si="1"/>
        <v>32080432.789999999</v>
      </c>
      <c r="I11" s="9">
        <v>28801404.029999994</v>
      </c>
      <c r="J11" s="6"/>
    </row>
    <row r="12" spans="1:35">
      <c r="A12">
        <f t="shared" si="2"/>
        <v>4</v>
      </c>
      <c r="B12" s="5"/>
      <c r="C12">
        <f t="shared" si="0"/>
        <v>3.1395915680000002</v>
      </c>
      <c r="E12" s="12">
        <v>17</v>
      </c>
      <c r="F12" s="12" t="s">
        <v>5</v>
      </c>
      <c r="G12" s="12">
        <v>22</v>
      </c>
      <c r="H12" s="13">
        <f t="shared" si="1"/>
        <v>29395915.680000003</v>
      </c>
      <c r="I12" s="9">
        <v>26508970</v>
      </c>
      <c r="J12" s="6"/>
    </row>
    <row r="13" spans="1:35">
      <c r="A13">
        <f t="shared" si="2"/>
        <v>5</v>
      </c>
      <c r="C13">
        <f t="shared" si="0"/>
        <v>2.8746066250000002</v>
      </c>
      <c r="E13" s="12">
        <v>18</v>
      </c>
      <c r="F13" s="12" t="s">
        <v>5</v>
      </c>
      <c r="G13" s="12">
        <v>29</v>
      </c>
      <c r="H13" s="13">
        <f t="shared" si="1"/>
        <v>26746066.250000004</v>
      </c>
      <c r="I13" s="9">
        <v>24193268.170000002</v>
      </c>
      <c r="J13" s="6"/>
    </row>
    <row r="14" spans="1:35">
      <c r="A14">
        <f t="shared" si="2"/>
        <v>6</v>
      </c>
      <c r="B14">
        <v>2.6</v>
      </c>
      <c r="C14">
        <f t="shared" si="0"/>
        <v>2.6146053519999999</v>
      </c>
      <c r="E14" s="12">
        <v>19</v>
      </c>
      <c r="F14" s="12" t="s">
        <v>6</v>
      </c>
      <c r="G14" s="12">
        <v>6</v>
      </c>
      <c r="H14" s="13">
        <f t="shared" si="1"/>
        <v>24146053.52</v>
      </c>
      <c r="I14" s="9">
        <v>21875004.959999993</v>
      </c>
      <c r="J14" s="6"/>
    </row>
    <row r="15" spans="1:35">
      <c r="A15">
        <f t="shared" si="2"/>
        <v>7</v>
      </c>
      <c r="C15">
        <f t="shared" si="0"/>
        <v>2.3611046509999998</v>
      </c>
      <c r="E15" s="12">
        <v>20</v>
      </c>
      <c r="F15" s="12" t="s">
        <v>6</v>
      </c>
      <c r="G15" s="12">
        <v>13</v>
      </c>
      <c r="H15" s="13">
        <f t="shared" si="1"/>
        <v>21611046.509999998</v>
      </c>
      <c r="I15" s="9">
        <v>19574886.789999999</v>
      </c>
      <c r="J15" s="6"/>
    </row>
    <row r="16" spans="1:35">
      <c r="A16">
        <f t="shared" si="2"/>
        <v>8</v>
      </c>
      <c r="C16">
        <f t="shared" si="0"/>
        <v>2.115621424</v>
      </c>
      <c r="E16" s="12">
        <v>21</v>
      </c>
      <c r="F16" s="12" t="s">
        <v>6</v>
      </c>
      <c r="G16" s="12">
        <v>20</v>
      </c>
      <c r="H16" s="13">
        <f t="shared" si="1"/>
        <v>19156214.239999998</v>
      </c>
      <c r="I16" s="9">
        <v>17313620.079999998</v>
      </c>
      <c r="J16" s="6"/>
    </row>
    <row r="17" spans="1:10">
      <c r="A17">
        <f t="shared" si="2"/>
        <v>9</v>
      </c>
      <c r="C17">
        <f t="shared" si="0"/>
        <v>1.8796725730000001</v>
      </c>
      <c r="E17" s="12">
        <v>22</v>
      </c>
      <c r="F17" s="12" t="s">
        <v>6</v>
      </c>
      <c r="G17" s="12">
        <v>27</v>
      </c>
      <c r="H17" s="13">
        <f t="shared" si="1"/>
        <v>16796725.73</v>
      </c>
      <c r="I17" s="9">
        <v>15111911.250000006</v>
      </c>
      <c r="J17" s="6"/>
    </row>
    <row r="18" spans="1:10">
      <c r="A18">
        <f t="shared" si="2"/>
        <v>10</v>
      </c>
      <c r="B18">
        <v>1.7</v>
      </c>
      <c r="C18">
        <f t="shared" si="0"/>
        <v>1.6547749999999999</v>
      </c>
      <c r="E18" s="12">
        <v>23</v>
      </c>
      <c r="F18" s="12" t="s">
        <v>7</v>
      </c>
      <c r="G18" s="12">
        <v>3</v>
      </c>
      <c r="H18" s="13">
        <f t="shared" si="1"/>
        <v>14547749.999999998</v>
      </c>
      <c r="I18" s="9">
        <v>12990466.720000001</v>
      </c>
      <c r="J18" s="6"/>
    </row>
    <row r="19" spans="1:10">
      <c r="A19">
        <f t="shared" si="2"/>
        <v>11</v>
      </c>
      <c r="C19">
        <f t="shared" si="0"/>
        <v>1.4424456069999998</v>
      </c>
      <c r="E19" s="12">
        <v>24</v>
      </c>
      <c r="F19" s="12" t="s">
        <v>7</v>
      </c>
      <c r="G19" s="12">
        <v>10</v>
      </c>
      <c r="H19" s="13">
        <f t="shared" si="1"/>
        <v>12424456.069999998</v>
      </c>
      <c r="I19" s="9">
        <v>10969992.910000008</v>
      </c>
      <c r="J19" s="6"/>
    </row>
    <row r="20" spans="1:10">
      <c r="A20">
        <f t="shared" si="2"/>
        <v>12</v>
      </c>
      <c r="C20">
        <f t="shared" si="0"/>
        <v>1.244201296</v>
      </c>
      <c r="E20" s="12">
        <v>25</v>
      </c>
      <c r="F20" s="12" t="s">
        <v>7</v>
      </c>
      <c r="G20" s="12">
        <v>17</v>
      </c>
      <c r="H20" s="13">
        <f t="shared" si="1"/>
        <v>10442012.959999999</v>
      </c>
      <c r="I20" s="9">
        <v>9071196.2399999946</v>
      </c>
      <c r="J20" s="6"/>
    </row>
    <row r="21" spans="1:10">
      <c r="A21">
        <f t="shared" si="2"/>
        <v>13</v>
      </c>
      <c r="C21">
        <f t="shared" si="0"/>
        <v>1.061558969</v>
      </c>
      <c r="E21" s="12">
        <v>26</v>
      </c>
      <c r="F21" s="12" t="s">
        <v>7</v>
      </c>
      <c r="G21" s="12">
        <v>24</v>
      </c>
      <c r="H21" s="13">
        <f t="shared" si="1"/>
        <v>8615589.6899999995</v>
      </c>
      <c r="I21" s="9">
        <v>7314783.1300000064</v>
      </c>
      <c r="J21" s="6"/>
    </row>
    <row r="22" spans="1:10">
      <c r="A22">
        <f t="shared" si="2"/>
        <v>14</v>
      </c>
      <c r="B22">
        <v>0.85</v>
      </c>
      <c r="C22">
        <f t="shared" si="0"/>
        <v>0.89603552799999964</v>
      </c>
      <c r="E22" s="12">
        <v>27</v>
      </c>
      <c r="F22" s="12" t="s">
        <v>8</v>
      </c>
      <c r="G22" s="12">
        <v>1</v>
      </c>
      <c r="H22" s="13">
        <f t="shared" si="1"/>
        <v>6960355.2799999956</v>
      </c>
      <c r="I22" s="9">
        <v>5721460.0000000028</v>
      </c>
      <c r="J22" s="6"/>
    </row>
    <row r="23" spans="1:10">
      <c r="A23">
        <f t="shared" si="2"/>
        <v>15</v>
      </c>
      <c r="C23">
        <f t="shared" si="0"/>
        <v>0.74914787500000024</v>
      </c>
      <c r="E23" s="12">
        <v>28</v>
      </c>
      <c r="F23" s="12" t="s">
        <v>8</v>
      </c>
      <c r="G23" s="12">
        <v>8</v>
      </c>
      <c r="H23" s="13">
        <f t="shared" si="1"/>
        <v>5491478.7500000028</v>
      </c>
      <c r="I23" s="9">
        <v>4311933.2700000089</v>
      </c>
      <c r="J23" s="6"/>
    </row>
    <row r="24" spans="1:10">
      <c r="A24">
        <f t="shared" si="2"/>
        <v>16</v>
      </c>
      <c r="C24">
        <f t="shared" si="0"/>
        <v>0.62241291199999971</v>
      </c>
      <c r="E24" s="12">
        <v>29</v>
      </c>
      <c r="F24" s="12" t="s">
        <v>8</v>
      </c>
      <c r="G24" s="12">
        <v>15</v>
      </c>
      <c r="H24" s="13">
        <f t="shared" si="1"/>
        <v>4224129.1199999973</v>
      </c>
      <c r="I24" s="9">
        <v>3106909.3600000031</v>
      </c>
      <c r="J24" s="6"/>
    </row>
    <row r="25" spans="1:10">
      <c r="A25">
        <f t="shared" si="2"/>
        <v>17</v>
      </c>
      <c r="C25">
        <f t="shared" si="0"/>
        <v>0.51734754099999947</v>
      </c>
      <c r="E25" s="12">
        <v>30</v>
      </c>
      <c r="F25" s="12" t="s">
        <v>8</v>
      </c>
      <c r="G25" s="12">
        <v>23</v>
      </c>
      <c r="H25" s="13">
        <f t="shared" si="1"/>
        <v>3173475.4099999946</v>
      </c>
      <c r="I25" s="9">
        <v>2127094.6900000069</v>
      </c>
      <c r="J25" s="6"/>
    </row>
    <row r="26" spans="1:10">
      <c r="A26">
        <f t="shared" si="2"/>
        <v>18</v>
      </c>
      <c r="B26">
        <v>0.4</v>
      </c>
      <c r="C26">
        <f t="shared" si="0"/>
        <v>0.43546866399999962</v>
      </c>
      <c r="E26" s="12">
        <v>31</v>
      </c>
      <c r="F26" s="12" t="s">
        <v>8</v>
      </c>
      <c r="G26" s="12">
        <v>29</v>
      </c>
      <c r="H26" s="13">
        <f t="shared" si="1"/>
        <v>2354686.6399999959</v>
      </c>
      <c r="I26" s="9">
        <v>1393195.6799999855</v>
      </c>
      <c r="J26" s="6"/>
    </row>
    <row r="27" spans="1:10">
      <c r="A27">
        <f t="shared" si="2"/>
        <v>19</v>
      </c>
      <c r="B27">
        <v>0.4</v>
      </c>
      <c r="C27">
        <f t="shared" si="0"/>
        <v>0.37829318299999937</v>
      </c>
      <c r="E27" s="12">
        <v>32</v>
      </c>
      <c r="F27" s="12" t="s">
        <v>9</v>
      </c>
      <c r="G27" s="12">
        <v>5</v>
      </c>
      <c r="H27" s="13">
        <f t="shared" si="1"/>
        <v>1782931.8299999936</v>
      </c>
      <c r="I27" s="9">
        <v>925918.74999999395</v>
      </c>
      <c r="J27" s="6"/>
    </row>
    <row r="28" spans="1:10">
      <c r="A28">
        <f t="shared" si="2"/>
        <v>20</v>
      </c>
      <c r="B28">
        <v>0.4</v>
      </c>
      <c r="C28">
        <f t="shared" si="0"/>
        <v>0.34733800000000015</v>
      </c>
      <c r="E28" s="12">
        <v>33</v>
      </c>
      <c r="F28" s="12" t="s">
        <v>9</v>
      </c>
      <c r="G28" s="12">
        <v>12</v>
      </c>
      <c r="H28" s="13">
        <f t="shared" si="1"/>
        <v>1473380.0000000014</v>
      </c>
      <c r="I28" s="9">
        <v>745970.31999999215</v>
      </c>
      <c r="J28" s="6"/>
    </row>
    <row r="29" spans="1:10">
      <c r="A29">
        <f t="shared" si="2"/>
        <v>21</v>
      </c>
      <c r="C29">
        <f t="shared" si="0"/>
        <v>0.34412001699999983</v>
      </c>
      <c r="E29" s="12">
        <v>34</v>
      </c>
      <c r="F29" s="12" t="s">
        <v>9</v>
      </c>
      <c r="G29" s="12">
        <v>19</v>
      </c>
      <c r="H29" s="13">
        <f t="shared" si="1"/>
        <v>1441200.1699999985</v>
      </c>
      <c r="I29" s="9">
        <v>874056.80999999633</v>
      </c>
      <c r="J29" s="6"/>
    </row>
    <row r="30" spans="1:10">
      <c r="A30">
        <f t="shared" si="2"/>
        <v>22</v>
      </c>
      <c r="C30">
        <f t="shared" si="0"/>
        <v>0.37015613599999986</v>
      </c>
      <c r="E30" s="12">
        <v>35</v>
      </c>
      <c r="F30" s="12" t="s">
        <v>9</v>
      </c>
      <c r="G30" s="12">
        <v>26</v>
      </c>
      <c r="H30" s="13">
        <f t="shared" si="1"/>
        <v>1701561.3599999985</v>
      </c>
      <c r="I30" s="9">
        <v>1330884.639999988</v>
      </c>
      <c r="J30" s="6"/>
    </row>
    <row r="31" spans="1:10">
      <c r="A31">
        <f t="shared" si="2"/>
        <v>23</v>
      </c>
      <c r="B31">
        <v>0.4</v>
      </c>
      <c r="C31">
        <f t="shared" si="0"/>
        <v>0.42696325899999987</v>
      </c>
      <c r="E31" s="12">
        <v>36</v>
      </c>
      <c r="F31" s="12" t="s">
        <v>10</v>
      </c>
      <c r="G31" s="12">
        <v>2</v>
      </c>
      <c r="H31" s="13">
        <f t="shared" si="1"/>
        <v>2269632.5899999989</v>
      </c>
      <c r="I31" s="9">
        <v>2137160.2300000004</v>
      </c>
      <c r="J31" s="6"/>
    </row>
    <row r="32" spans="1:10">
      <c r="A32">
        <f t="shared" si="2"/>
        <v>24</v>
      </c>
      <c r="C32">
        <f t="shared" si="0"/>
        <v>0.51605828799999909</v>
      </c>
      <c r="E32" s="12">
        <v>37</v>
      </c>
      <c r="F32" s="12" t="s">
        <v>10</v>
      </c>
      <c r="G32" s="12">
        <v>9</v>
      </c>
      <c r="H32" s="13">
        <f t="shared" si="1"/>
        <v>3160582.8799999906</v>
      </c>
      <c r="I32" s="9">
        <v>3313590.0000000056</v>
      </c>
      <c r="J32" s="6"/>
    </row>
    <row r="33" spans="1:10">
      <c r="A33">
        <f t="shared" si="2"/>
        <v>25</v>
      </c>
      <c r="C33">
        <f t="shared" si="0"/>
        <v>0.63895812499999982</v>
      </c>
      <c r="E33" s="12">
        <v>38</v>
      </c>
      <c r="F33" s="12" t="s">
        <v>10</v>
      </c>
      <c r="G33" s="12">
        <v>16</v>
      </c>
      <c r="H33" s="13">
        <f t="shared" si="1"/>
        <v>4389581.2499999981</v>
      </c>
      <c r="I33" s="9">
        <v>4880880.37</v>
      </c>
      <c r="J33" s="6"/>
    </row>
    <row r="34" spans="1:10">
      <c r="A34">
        <f t="shared" si="2"/>
        <v>26</v>
      </c>
      <c r="B34">
        <v>0.8</v>
      </c>
      <c r="C34">
        <f t="shared" si="0"/>
        <v>0.79717967199999951</v>
      </c>
      <c r="E34" s="12">
        <v>39</v>
      </c>
      <c r="F34" s="12" t="s">
        <v>10</v>
      </c>
      <c r="G34" s="12">
        <v>23</v>
      </c>
      <c r="H34" s="13">
        <f t="shared" si="1"/>
        <v>5971796.7199999951</v>
      </c>
      <c r="I34" s="9">
        <v>6859737.7600000016</v>
      </c>
      <c r="J34" s="6"/>
    </row>
    <row r="35" spans="1:10">
      <c r="A35">
        <f t="shared" si="2"/>
        <v>27</v>
      </c>
      <c r="E35" s="5"/>
      <c r="F35" s="5"/>
      <c r="G35" s="5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G30" sqref="G30"/>
    </sheetView>
  </sheetViews>
  <sheetFormatPr defaultRowHeight="15"/>
  <cols>
    <col min="1" max="1" width="5" customWidth="1"/>
    <col min="2" max="2" width="9.140625" customWidth="1"/>
    <col min="3" max="3" width="8.140625" customWidth="1"/>
    <col min="4" max="4" width="5.42578125" customWidth="1"/>
    <col min="5" max="5" width="8.140625" customWidth="1"/>
    <col min="6" max="6" width="2.140625" customWidth="1"/>
    <col min="7" max="7" width="7.5703125" customWidth="1"/>
    <col min="8" max="8" width="5.85546875" customWidth="1"/>
    <col min="9" max="9" width="1.28515625" customWidth="1"/>
    <col min="10" max="10" width="6.140625" customWidth="1"/>
    <col min="11" max="11" width="8.85546875" customWidth="1"/>
    <col min="12" max="12" width="2" customWidth="1"/>
    <col min="13" max="13" width="7.7109375" customWidth="1"/>
    <col min="14" max="14" width="9" customWidth="1"/>
  </cols>
  <sheetData>
    <row r="1" spans="1:14" ht="28.5" customHeight="1">
      <c r="A1" s="76"/>
      <c r="B1" s="92" t="s">
        <v>113</v>
      </c>
      <c r="C1" s="93"/>
      <c r="D1" s="93"/>
      <c r="E1" s="94"/>
      <c r="F1" s="69"/>
      <c r="G1" s="95" t="s">
        <v>88</v>
      </c>
      <c r="H1" s="95"/>
      <c r="I1" s="69"/>
      <c r="J1" s="95" t="s">
        <v>89</v>
      </c>
      <c r="K1" s="95"/>
      <c r="L1" s="77"/>
      <c r="M1" s="95" t="s">
        <v>111</v>
      </c>
      <c r="N1" s="95"/>
    </row>
    <row r="2" spans="1:14">
      <c r="A2" s="11"/>
      <c r="B2" s="11"/>
      <c r="C2" s="11"/>
      <c r="D2" s="87" t="s">
        <v>87</v>
      </c>
      <c r="E2" s="87"/>
      <c r="F2" s="26"/>
      <c r="G2" s="87" t="s">
        <v>87</v>
      </c>
      <c r="H2" s="87"/>
      <c r="I2" s="26"/>
      <c r="J2" s="87" t="s">
        <v>87</v>
      </c>
      <c r="K2" s="87"/>
      <c r="L2" s="72"/>
      <c r="M2" s="87" t="s">
        <v>112</v>
      </c>
      <c r="N2" s="87"/>
    </row>
    <row r="3" spans="1:14" ht="45">
      <c r="A3" s="61" t="s">
        <v>90</v>
      </c>
      <c r="B3" s="61" t="s">
        <v>92</v>
      </c>
      <c r="C3" s="61" t="s">
        <v>109</v>
      </c>
      <c r="D3" s="62">
        <v>40</v>
      </c>
      <c r="E3" s="62">
        <v>60</v>
      </c>
      <c r="F3" s="30"/>
      <c r="G3" s="62">
        <v>40</v>
      </c>
      <c r="H3" s="62">
        <v>60</v>
      </c>
      <c r="I3" s="30"/>
      <c r="J3" s="62">
        <v>40</v>
      </c>
      <c r="K3" s="62">
        <v>60</v>
      </c>
      <c r="L3" s="75"/>
      <c r="M3" s="62">
        <v>2.6</v>
      </c>
      <c r="N3" s="62">
        <v>3.1</v>
      </c>
    </row>
    <row r="4" spans="1:14">
      <c r="A4" s="63" t="s">
        <v>72</v>
      </c>
      <c r="B4" s="64">
        <v>0.259434</v>
      </c>
      <c r="C4" s="65">
        <f>$A$8*($B4/$A$10)</f>
        <v>0.25689052941176471</v>
      </c>
      <c r="D4" s="66">
        <f t="shared" ref="D4:E17" ca="1" si="0">$C4*((100-D$16)/100)*$A$9*100</f>
        <v>6.745284E-2</v>
      </c>
      <c r="E4" s="66">
        <f t="shared" ca="1" si="0"/>
        <v>4.4968559999999998E-2</v>
      </c>
      <c r="G4" s="68">
        <f t="shared" ref="G4:G17" ca="1" si="1">275 * POWER(2.718,(D4+2)/5.35) - 400</f>
        <v>4.7100209959100994</v>
      </c>
      <c r="H4" s="68">
        <f t="shared" ref="H4:H17" ca="1" si="2">275 * POWER(2.718,(E4+2)/5.35) - 400</f>
        <v>3.0129033646716152</v>
      </c>
      <c r="J4" s="49">
        <f ca="1">G4*$A$11</f>
        <v>81.685580130669109</v>
      </c>
      <c r="K4" s="49">
        <f t="shared" ref="K4:K17" ca="1" si="3">H4*$A$11</f>
        <v>52.252582193275508</v>
      </c>
      <c r="L4" s="73"/>
      <c r="M4" s="66">
        <f t="shared" ref="M4:N17" ca="1" si="4">M$16*$H4/400</f>
        <v>1.9583871870365498E-2</v>
      </c>
      <c r="N4" s="66">
        <f ca="1">N$16*$H4/400</f>
        <v>2.3350001076205017E-2</v>
      </c>
    </row>
    <row r="5" spans="1:14">
      <c r="A5" s="63" t="s">
        <v>73</v>
      </c>
      <c r="B5" s="64">
        <v>0.51985199999999998</v>
      </c>
      <c r="C5" s="65">
        <f t="shared" ref="C5:C17" si="5">$A$8*($B5/$A$10)</f>
        <v>0.51475541176470585</v>
      </c>
      <c r="D5" s="66">
        <f t="shared" ca="1" si="0"/>
        <v>0.13516151999999998</v>
      </c>
      <c r="E5" s="66">
        <f t="shared" ca="1" si="0"/>
        <v>9.0107680000000009E-2</v>
      </c>
      <c r="G5" s="68">
        <f t="shared" ca="1" si="1"/>
        <v>9.8639719611055057</v>
      </c>
      <c r="H5" s="68">
        <f t="shared" ca="1" si="2"/>
        <v>6.4272408195063804</v>
      </c>
      <c r="J5" s="49">
        <f t="shared" ref="J5:J17" ca="1" si="6">G5*$A$11</f>
        <v>171.07020812332203</v>
      </c>
      <c r="K5" s="49">
        <f t="shared" ca="1" si="3"/>
        <v>111.46720904997784</v>
      </c>
      <c r="L5" s="73"/>
      <c r="M5" s="66">
        <f t="shared" ca="1" si="4"/>
        <v>4.1777065326791478E-2</v>
      </c>
      <c r="N5" s="66">
        <f t="shared" ca="1" si="4"/>
        <v>4.9811116351174453E-2</v>
      </c>
    </row>
    <row r="6" spans="1:14">
      <c r="A6" s="63" t="s">
        <v>74</v>
      </c>
      <c r="B6" s="64">
        <v>0.77699499999999999</v>
      </c>
      <c r="C6" s="65">
        <f t="shared" si="5"/>
        <v>0.7693774019607843</v>
      </c>
      <c r="D6" s="66">
        <f t="shared" ca="1" si="0"/>
        <v>0.20201870000000002</v>
      </c>
      <c r="E6" s="66">
        <f t="shared" ca="1" si="0"/>
        <v>0.13467913333333337</v>
      </c>
      <c r="G6" s="68">
        <f t="shared" ca="1" si="1"/>
        <v>15.017505967337456</v>
      </c>
      <c r="H6" s="68">
        <f t="shared" ca="1" si="2"/>
        <v>9.8270217734134349</v>
      </c>
      <c r="J6" s="49">
        <f t="shared" ca="1" si="6"/>
        <v>260.44760482446895</v>
      </c>
      <c r="K6" s="49">
        <f t="shared" ca="1" si="3"/>
        <v>170.4293834815243</v>
      </c>
      <c r="L6" s="73"/>
      <c r="M6" s="66">
        <f t="shared" ca="1" si="4"/>
        <v>6.3875641527187332E-2</v>
      </c>
      <c r="N6" s="66">
        <f t="shared" ca="1" si="4"/>
        <v>7.6159418743954127E-2</v>
      </c>
    </row>
    <row r="7" spans="1:14">
      <c r="A7" s="63" t="s">
        <v>75</v>
      </c>
      <c r="B7" s="64">
        <v>1.024132</v>
      </c>
      <c r="C7" s="65">
        <f t="shared" si="5"/>
        <v>1.0140914901960785</v>
      </c>
      <c r="D7" s="66">
        <f t="shared" ca="1" si="0"/>
        <v>0.26627432000000001</v>
      </c>
      <c r="E7" s="66">
        <f t="shared" ca="1" si="0"/>
        <v>0.17751621333333337</v>
      </c>
      <c r="G7" s="68">
        <f t="shared" ca="1" si="1"/>
        <v>20.031560863530558</v>
      </c>
      <c r="H7" s="68">
        <f t="shared" ca="1" si="2"/>
        <v>13.121307754389306</v>
      </c>
      <c r="J7" s="49">
        <f t="shared" ca="1" si="6"/>
        <v>347.40602461881952</v>
      </c>
      <c r="K7" s="49">
        <f t="shared" ca="1" si="3"/>
        <v>227.56196563052342</v>
      </c>
      <c r="L7" s="73"/>
      <c r="M7" s="66">
        <f t="shared" ca="1" si="4"/>
        <v>8.528850040353049E-2</v>
      </c>
      <c r="N7" s="66">
        <f t="shared" ca="1" si="4"/>
        <v>0.10169013509651713</v>
      </c>
    </row>
    <row r="8" spans="1:14">
      <c r="A8" s="63" t="s">
        <v>50</v>
      </c>
      <c r="B8" s="64">
        <v>1.2614129999999999</v>
      </c>
      <c r="C8" s="65">
        <f t="shared" si="5"/>
        <v>1.2490462058823528</v>
      </c>
      <c r="D8" s="66">
        <f t="shared" ca="1" si="0"/>
        <v>0.32796737999999998</v>
      </c>
      <c r="E8" s="66">
        <f t="shared" ca="1" si="0"/>
        <v>0.21864491999999996</v>
      </c>
      <c r="G8" s="68">
        <f t="shared" ca="1" si="1"/>
        <v>24.902644460284364</v>
      </c>
      <c r="H8" s="68">
        <f t="shared" ca="1" si="2"/>
        <v>16.309129828339564</v>
      </c>
      <c r="J8" s="49">
        <f t="shared" ca="1" si="6"/>
        <v>431.88490269841429</v>
      </c>
      <c r="K8" s="49">
        <f t="shared" ca="1" si="3"/>
        <v>282.84815133757115</v>
      </c>
      <c r="L8" s="73"/>
      <c r="M8" s="66">
        <f t="shared" ca="1" si="4"/>
        <v>0.10600934388420717</v>
      </c>
      <c r="N8" s="66">
        <f t="shared" ca="1" si="4"/>
        <v>0.12639575616963161</v>
      </c>
    </row>
    <row r="9" spans="1:14">
      <c r="A9" s="63" t="s">
        <v>51</v>
      </c>
      <c r="B9" s="64">
        <v>1.4870559999999999</v>
      </c>
      <c r="C9" s="65">
        <f t="shared" si="5"/>
        <v>1.4724770196078432</v>
      </c>
      <c r="D9" s="66">
        <f t="shared" ca="1" si="0"/>
        <v>0.38663455999999996</v>
      </c>
      <c r="E9" s="66">
        <f t="shared" ca="1" si="0"/>
        <v>0.25775637333333334</v>
      </c>
      <c r="G9" s="68">
        <f t="shared" ca="1" si="1"/>
        <v>29.587206137215901</v>
      </c>
      <c r="H9" s="68">
        <f t="shared" ca="1" si="2"/>
        <v>19.363413314184186</v>
      </c>
      <c r="J9" s="49">
        <f t="shared" ca="1" si="6"/>
        <v>513.12894355732612</v>
      </c>
      <c r="K9" s="49">
        <f t="shared" ca="1" si="3"/>
        <v>335.81838621367535</v>
      </c>
      <c r="L9" s="73"/>
      <c r="M9" s="66">
        <f t="shared" ca="1" si="4"/>
        <v>0.12586218654219722</v>
      </c>
      <c r="N9" s="66">
        <f t="shared" ca="1" si="4"/>
        <v>0.15006645318492745</v>
      </c>
    </row>
    <row r="10" spans="1:14">
      <c r="A10" s="63" t="s">
        <v>52</v>
      </c>
      <c r="B10" s="64">
        <v>1.6929479999999999</v>
      </c>
      <c r="C10" s="65">
        <f t="shared" si="5"/>
        <v>1.6763504705882353</v>
      </c>
      <c r="D10" s="66">
        <f t="shared" ca="1" si="0"/>
        <v>0.44016647999999997</v>
      </c>
      <c r="E10" s="66">
        <f t="shared" ca="1" si="0"/>
        <v>0.29344432000000004</v>
      </c>
      <c r="G10" s="68">
        <f t="shared" ca="1" si="1"/>
        <v>33.90676801122919</v>
      </c>
      <c r="H10" s="68">
        <f t="shared" ca="1" si="2"/>
        <v>22.169896551888712</v>
      </c>
      <c r="J10" s="49">
        <f t="shared" ca="1" si="6"/>
        <v>588.04281716754701</v>
      </c>
      <c r="K10" s="49">
        <f t="shared" ca="1" si="3"/>
        <v>384.49103790630244</v>
      </c>
      <c r="L10" s="73"/>
      <c r="M10" s="66">
        <f t="shared" ca="1" si="4"/>
        <v>0.14410432758727665</v>
      </c>
      <c r="N10" s="66">
        <f t="shared" ca="1" si="4"/>
        <v>0.17181669827713753</v>
      </c>
    </row>
    <row r="11" spans="1:14">
      <c r="A11" s="63" t="s">
        <v>53</v>
      </c>
      <c r="B11" s="64">
        <v>1.8474120000000001</v>
      </c>
      <c r="C11" s="65">
        <f t="shared" si="5"/>
        <v>1.8293001176470589</v>
      </c>
      <c r="D11" s="66">
        <f t="shared" ca="1" si="0"/>
        <v>0.48032711999999994</v>
      </c>
      <c r="E11" s="66">
        <f t="shared" ca="1" si="0"/>
        <v>0.32021808000000007</v>
      </c>
      <c r="G11" s="68">
        <f t="shared" ca="1" si="1"/>
        <v>37.175875020794479</v>
      </c>
      <c r="H11" s="68">
        <f t="shared" ca="1" si="2"/>
        <v>24.287696119333987</v>
      </c>
      <c r="J11" s="49">
        <f t="shared" ca="1" si="6"/>
        <v>644.73872209397052</v>
      </c>
      <c r="K11" s="49">
        <f t="shared" ca="1" si="3"/>
        <v>421.21989461786796</v>
      </c>
      <c r="L11" s="73"/>
      <c r="M11" s="66">
        <f t="shared" ca="1" si="4"/>
        <v>0.15787002477567091</v>
      </c>
      <c r="N11" s="66">
        <f t="shared" ca="1" si="4"/>
        <v>0.1882296449248384</v>
      </c>
    </row>
    <row r="12" spans="1:14">
      <c r="A12" s="63" t="s">
        <v>54</v>
      </c>
      <c r="B12" s="64">
        <v>1.9665980000000001</v>
      </c>
      <c r="C12" s="65">
        <f t="shared" si="5"/>
        <v>1.9473176274509805</v>
      </c>
      <c r="D12" s="66">
        <f t="shared" ca="1" si="0"/>
        <v>0.51131548000000004</v>
      </c>
      <c r="E12" s="66">
        <f t="shared" ca="1" si="0"/>
        <v>0.34087698666666671</v>
      </c>
      <c r="G12" s="68">
        <f t="shared" ca="1" si="1"/>
        <v>39.71517615826923</v>
      </c>
      <c r="H12" s="68">
        <f t="shared" ca="1" si="2"/>
        <v>25.929070497082648</v>
      </c>
      <c r="J12" s="49">
        <f t="shared" ca="1" si="6"/>
        <v>688.77765243445265</v>
      </c>
      <c r="K12" s="49">
        <f t="shared" ca="1" si="3"/>
        <v>449.6861410262045</v>
      </c>
      <c r="L12" s="73"/>
      <c r="M12" s="66">
        <f t="shared" ca="1" si="4"/>
        <v>0.16853895823103723</v>
      </c>
      <c r="N12" s="66">
        <f t="shared" ca="1" si="4"/>
        <v>0.20095029635239053</v>
      </c>
    </row>
    <row r="13" spans="1:14">
      <c r="A13" s="63" t="s">
        <v>55</v>
      </c>
      <c r="B13" s="64">
        <v>2.0857389999999998</v>
      </c>
      <c r="C13" s="65">
        <f t="shared" si="5"/>
        <v>2.0652905784313722</v>
      </c>
      <c r="D13" s="66">
        <f t="shared" ca="1" si="0"/>
        <v>0.54229213999999992</v>
      </c>
      <c r="E13" s="66">
        <f t="shared" ca="1" si="0"/>
        <v>0.3615280933333333</v>
      </c>
      <c r="G13" s="68">
        <f t="shared" ca="1" si="1"/>
        <v>42.268259519240871</v>
      </c>
      <c r="H13" s="68">
        <f t="shared" ca="1" si="2"/>
        <v>27.576171281121162</v>
      </c>
      <c r="J13" s="49">
        <f t="shared" ca="1" si="6"/>
        <v>733.05560695822635</v>
      </c>
      <c r="K13" s="49">
        <f t="shared" ca="1" si="3"/>
        <v>478.25170011706552</v>
      </c>
      <c r="L13" s="73"/>
      <c r="M13" s="66">
        <f t="shared" ca="1" si="4"/>
        <v>0.17924511332728754</v>
      </c>
      <c r="N13" s="66">
        <f t="shared" ca="1" si="4"/>
        <v>0.21371532742868901</v>
      </c>
    </row>
    <row r="14" spans="1:14">
      <c r="A14" s="63" t="s">
        <v>56</v>
      </c>
      <c r="B14" s="64">
        <v>2.1958869999999999</v>
      </c>
      <c r="C14" s="65">
        <f t="shared" si="5"/>
        <v>2.1743586960784311</v>
      </c>
      <c r="D14" s="66">
        <f t="shared" ca="1" si="0"/>
        <v>0.57093061999999994</v>
      </c>
      <c r="E14" s="66">
        <f t="shared" ca="1" si="0"/>
        <v>0.3806204133333333</v>
      </c>
      <c r="G14" s="68">
        <f t="shared" ca="1" si="1"/>
        <v>44.641816742909668</v>
      </c>
      <c r="H14" s="68">
        <f t="shared" ca="1" si="2"/>
        <v>29.104611508002222</v>
      </c>
      <c r="J14" s="49">
        <f t="shared" ca="1" si="6"/>
        <v>774.22005165116605</v>
      </c>
      <c r="K14" s="49">
        <f t="shared" ca="1" si="3"/>
        <v>504.75933707584858</v>
      </c>
      <c r="L14" s="73"/>
      <c r="M14" s="66">
        <f t="shared" ca="1" si="4"/>
        <v>0.18917997480201446</v>
      </c>
      <c r="N14" s="66">
        <f t="shared" ca="1" si="4"/>
        <v>0.22556073918701725</v>
      </c>
    </row>
    <row r="15" spans="1:14">
      <c r="A15" s="63" t="s">
        <v>57</v>
      </c>
      <c r="B15" s="64">
        <v>2.2942999999999998</v>
      </c>
      <c r="C15" s="65">
        <f t="shared" si="5"/>
        <v>2.2718068627450978</v>
      </c>
      <c r="D15" s="66">
        <f t="shared" ca="1" si="0"/>
        <v>0.59651799999999999</v>
      </c>
      <c r="E15" s="66">
        <f t="shared" ca="1" si="0"/>
        <v>0.39767866666666668</v>
      </c>
      <c r="G15" s="68">
        <f t="shared" ca="1" si="1"/>
        <v>46.773271715781505</v>
      </c>
      <c r="H15" s="68">
        <f t="shared" ca="1" si="2"/>
        <v>30.47483498701763</v>
      </c>
      <c r="J15" s="49">
        <f t="shared" ca="1" si="6"/>
        <v>811.18573314868411</v>
      </c>
      <c r="K15" s="49">
        <f t="shared" ca="1" si="3"/>
        <v>528.52303152418085</v>
      </c>
      <c r="L15" s="73"/>
      <c r="M15" s="66">
        <f t="shared" ca="1" si="4"/>
        <v>0.19808642741561461</v>
      </c>
      <c r="N15" s="66">
        <f t="shared" ca="1" si="4"/>
        <v>0.23617997114938663</v>
      </c>
    </row>
    <row r="16" spans="1:14">
      <c r="A16" s="63" t="s">
        <v>58</v>
      </c>
      <c r="B16" s="64">
        <v>2.3928029999999998</v>
      </c>
      <c r="C16" s="65">
        <f t="shared" si="5"/>
        <v>2.3693441470588232</v>
      </c>
      <c r="D16" s="66">
        <f t="shared" ca="1" si="0"/>
        <v>0.62212877999999994</v>
      </c>
      <c r="E16" s="66">
        <f t="shared" ca="1" si="0"/>
        <v>0.41475252000000001</v>
      </c>
      <c r="G16" s="68">
        <f t="shared" ca="1" si="1"/>
        <v>48.91690740605145</v>
      </c>
      <c r="H16" s="68">
        <f t="shared" ca="1" si="2"/>
        <v>31.850692980619783</v>
      </c>
      <c r="J16" s="49">
        <f t="shared" ca="1" si="6"/>
        <v>848.36266401598982</v>
      </c>
      <c r="K16" s="49">
        <f t="shared" ca="1" si="3"/>
        <v>552.38444498335684</v>
      </c>
      <c r="L16" s="73"/>
      <c r="M16" s="66">
        <f t="shared" ca="1" si="4"/>
        <v>0.20702950437402859</v>
      </c>
      <c r="N16" s="66">
        <f t="shared" ca="1" si="4"/>
        <v>0.24684287059980331</v>
      </c>
    </row>
    <row r="17" spans="1:14">
      <c r="A17" s="63" t="s">
        <v>59</v>
      </c>
      <c r="B17" s="64">
        <v>5.2996720000000002</v>
      </c>
      <c r="C17" s="65">
        <f t="shared" si="5"/>
        <v>5.2477144313725494</v>
      </c>
      <c r="D17" s="66">
        <f t="shared" ca="1" si="0"/>
        <v>1.3779147199999999</v>
      </c>
      <c r="E17" s="66">
        <f t="shared" ca="1" si="0"/>
        <v>0.91860981333333358</v>
      </c>
      <c r="G17" s="68">
        <f t="shared" ca="1" si="1"/>
        <v>117.02517196771305</v>
      </c>
      <c r="H17" s="68">
        <f t="shared" ca="1" si="2"/>
        <v>74.494050193210171</v>
      </c>
      <c r="J17" s="49">
        <f t="shared" ca="1" si="6"/>
        <v>2029.559755757916</v>
      </c>
      <c r="K17" s="49">
        <f t="shared" ca="1" si="3"/>
        <v>1291.9453462308309</v>
      </c>
      <c r="L17" s="73"/>
      <c r="M17" s="66">
        <f t="shared" ca="1" si="4"/>
        <v>0.48421132625586616</v>
      </c>
      <c r="N17" s="66">
        <f t="shared" ca="1" si="4"/>
        <v>0.57732888899737889</v>
      </c>
    </row>
  </sheetData>
  <mergeCells count="8">
    <mergeCell ref="B1:E1"/>
    <mergeCell ref="G1:H1"/>
    <mergeCell ref="J1:K1"/>
    <mergeCell ref="M1:N1"/>
    <mergeCell ref="D2:E2"/>
    <mergeCell ref="G2:H2"/>
    <mergeCell ref="J2:K2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78"/>
  <sheetViews>
    <sheetView workbookViewId="0">
      <selection activeCell="E17" sqref="E17"/>
    </sheetView>
  </sheetViews>
  <sheetFormatPr defaultRowHeight="14.25" customHeight="1"/>
  <cols>
    <col min="1" max="1" width="8" customWidth="1"/>
    <col min="4" max="4" width="6" customWidth="1"/>
    <col min="5" max="5" width="6.28515625" customWidth="1"/>
    <col min="6" max="6" width="5" customWidth="1"/>
    <col min="7" max="7" width="3.7109375" customWidth="1"/>
    <col min="8" max="8" width="5.7109375" customWidth="1"/>
    <col min="9" max="9" width="5" customWidth="1"/>
    <col min="10" max="10" width="6.140625" customWidth="1"/>
    <col min="11" max="11" width="3.5703125" customWidth="1"/>
    <col min="12" max="12" width="6.42578125" customWidth="1"/>
    <col min="13" max="13" width="7.140625" customWidth="1"/>
    <col min="14" max="14" width="7.85546875" customWidth="1"/>
    <col min="16" max="17" width="3" bestFit="1" customWidth="1"/>
    <col min="18" max="18" width="5.140625" bestFit="1" customWidth="1"/>
    <col min="19" max="19" width="3" bestFit="1" customWidth="1"/>
    <col min="20" max="20" width="2.5703125" customWidth="1"/>
    <col min="21" max="21" width="12.5703125" customWidth="1"/>
    <col min="22" max="22" width="10.42578125" customWidth="1"/>
    <col min="23" max="23" width="11.85546875" customWidth="1"/>
    <col min="24" max="24" width="10.28515625" customWidth="1"/>
    <col min="25" max="25" width="10.5703125" customWidth="1"/>
    <col min="26" max="26" width="10.42578125" customWidth="1"/>
    <col min="27" max="29" width="10.5703125" customWidth="1"/>
    <col min="30" max="30" width="10.28515625" customWidth="1"/>
    <col min="31" max="31" width="10.140625" customWidth="1"/>
    <col min="32" max="32" width="10.5703125" customWidth="1"/>
    <col min="33" max="34" width="10.42578125" customWidth="1"/>
    <col min="35" max="36" width="7.5703125" customWidth="1"/>
    <col min="37" max="37" width="9.42578125" customWidth="1"/>
    <col min="38" max="38" width="8.140625" customWidth="1"/>
    <col min="39" max="47" width="10.28515625" customWidth="1"/>
    <col min="48" max="48" width="9.7109375" bestFit="1" customWidth="1"/>
  </cols>
  <sheetData>
    <row r="1" spans="1:55" ht="14.25" customHeight="1">
      <c r="A1" s="26" t="s">
        <v>105</v>
      </c>
    </row>
    <row r="2" spans="1:55" ht="14.25" customHeight="1">
      <c r="A2" t="s">
        <v>71</v>
      </c>
    </row>
    <row r="3" spans="1:55" ht="14.25" customHeight="1">
      <c r="A3">
        <v>10</v>
      </c>
      <c r="B3" t="s">
        <v>84</v>
      </c>
      <c r="AQ3" t="s">
        <v>94</v>
      </c>
      <c r="BA3" t="s">
        <v>95</v>
      </c>
    </row>
    <row r="4" spans="1:55" ht="27.75" customHeight="1">
      <c r="A4" s="30">
        <v>10</v>
      </c>
      <c r="B4" t="s">
        <v>85</v>
      </c>
      <c r="U4" s="88" t="s">
        <v>42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31"/>
      <c r="AK4" s="31"/>
      <c r="AL4" s="47" t="s">
        <v>90</v>
      </c>
      <c r="AM4" s="47" t="s">
        <v>60</v>
      </c>
      <c r="AN4" s="47" t="s">
        <v>61</v>
      </c>
      <c r="AO4" s="47" t="s">
        <v>62</v>
      </c>
      <c r="AP4" s="47" t="s">
        <v>63</v>
      </c>
      <c r="AQ4" s="47" t="s">
        <v>47</v>
      </c>
      <c r="AR4" s="47" t="s">
        <v>64</v>
      </c>
      <c r="AS4" s="47" t="s">
        <v>44</v>
      </c>
      <c r="AT4" s="47" t="s">
        <v>48</v>
      </c>
      <c r="AU4" s="47" t="s">
        <v>49</v>
      </c>
      <c r="AV4" s="47" t="s">
        <v>76</v>
      </c>
      <c r="AW4" s="47" t="s">
        <v>65</v>
      </c>
      <c r="AX4" s="29"/>
      <c r="AY4" s="47" t="s">
        <v>90</v>
      </c>
      <c r="AZ4" s="47" t="s">
        <v>60</v>
      </c>
      <c r="BA4" s="47" t="s">
        <v>61</v>
      </c>
      <c r="BB4" s="47" t="s">
        <v>62</v>
      </c>
      <c r="BC4" s="47" t="s">
        <v>65</v>
      </c>
    </row>
    <row r="5" spans="1:55" s="30" customFormat="1" ht="14.25" customHeight="1">
      <c r="B5" s="91" t="s">
        <v>107</v>
      </c>
      <c r="C5" s="91"/>
      <c r="U5" s="30">
        <v>1970</v>
      </c>
      <c r="V5" s="30">
        <f t="shared" ref="V5:X5" si="0">W5-10</f>
        <v>1980</v>
      </c>
      <c r="W5" s="30">
        <f t="shared" si="0"/>
        <v>1990</v>
      </c>
      <c r="X5" s="30">
        <f t="shared" si="0"/>
        <v>2000</v>
      </c>
      <c r="Y5" s="30">
        <f>Z5-10</f>
        <v>2010</v>
      </c>
      <c r="Z5">
        <v>2020</v>
      </c>
      <c r="AA5">
        <f>Z5+10</f>
        <v>2030</v>
      </c>
      <c r="AB5">
        <f t="shared" ref="AB5:AH5" si="1">AA5+10</f>
        <v>2040</v>
      </c>
      <c r="AC5">
        <f t="shared" si="1"/>
        <v>2050</v>
      </c>
      <c r="AD5">
        <f t="shared" si="1"/>
        <v>2060</v>
      </c>
      <c r="AE5">
        <f t="shared" si="1"/>
        <v>2070</v>
      </c>
      <c r="AF5">
        <f t="shared" si="1"/>
        <v>2080</v>
      </c>
      <c r="AG5">
        <f t="shared" si="1"/>
        <v>2090</v>
      </c>
      <c r="AH5">
        <f t="shared" si="1"/>
        <v>2100</v>
      </c>
      <c r="AI5">
        <v>3000</v>
      </c>
      <c r="AJ5"/>
      <c r="AL5" s="46" t="s">
        <v>72</v>
      </c>
      <c r="AM5" s="45">
        <v>10</v>
      </c>
      <c r="AN5" s="46" t="s">
        <v>4</v>
      </c>
      <c r="AO5" s="45">
        <v>4</v>
      </c>
      <c r="AP5" s="45">
        <v>36817042</v>
      </c>
      <c r="AQ5" s="45">
        <v>36463288</v>
      </c>
      <c r="AR5" s="45">
        <v>353754</v>
      </c>
      <c r="AS5" s="45">
        <v>47</v>
      </c>
      <c r="AT5" s="45">
        <v>353754</v>
      </c>
      <c r="AU5" s="45">
        <v>0.17499999999999999</v>
      </c>
      <c r="AV5" s="45">
        <v>60</v>
      </c>
      <c r="AW5" s="45">
        <v>212252</v>
      </c>
      <c r="AY5" s="46" t="s">
        <v>72</v>
      </c>
      <c r="AZ5" s="45">
        <v>10</v>
      </c>
      <c r="BA5" s="46" t="s">
        <v>4</v>
      </c>
      <c r="BB5" s="45">
        <v>4</v>
      </c>
      <c r="BC5" s="45">
        <v>212252</v>
      </c>
    </row>
    <row r="6" spans="1:55" ht="14.25" customHeight="1">
      <c r="A6">
        <v>0.9</v>
      </c>
      <c r="B6" t="s">
        <v>66</v>
      </c>
      <c r="Q6">
        <v>10</v>
      </c>
      <c r="R6" t="s">
        <v>4</v>
      </c>
      <c r="S6" s="37">
        <v>4</v>
      </c>
      <c r="U6" s="9">
        <f>AdjustedSCE!AZ9* (100-$A$3)/100</f>
        <v>36817042.401000001</v>
      </c>
      <c r="V6" s="9">
        <f>IF(U6-AdjustedSCE!$AY9*(100-$A$4)/10&lt;0,0,U6-AdjustedSCE!$AY9*(100-$A$4)/10)</f>
        <v>36463287.853799999</v>
      </c>
      <c r="W6" s="9">
        <f>IF(V6-AdjustedSCE!$AY9*(100-$A$4)/10&lt;0,0,V6-AdjustedSCE!$AY9*(100-$A$4)/10)</f>
        <v>36109533.306599997</v>
      </c>
      <c r="X6" s="9">
        <f>IF(W6-AdjustedSCE!$AY9*(100-$A$4)/10&lt;0,0,W6-AdjustedSCE!$AY9*(100-$A$4)/10)</f>
        <v>35755778.759399995</v>
      </c>
      <c r="Y6" s="9">
        <f>IF(X6-AdjustedSCE!$AY9*(100-$A$4)/10&lt;0,0,X6-AdjustedSCE!$AY9*(100-$A$4)/10)</f>
        <v>35402024.212199993</v>
      </c>
      <c r="Z6" s="9">
        <f>IF(Y6-AdjustedSCE!$AY9*(100-$A$4)/10&lt;0,0,Y6-AdjustedSCE!$AY9*(100-$A$4)/10)</f>
        <v>35048269.664999992</v>
      </c>
      <c r="AA6" s="9">
        <f>IF(Z6-AdjustedSCE!$AY9*(100-$A$4)/10&lt;0,0,Z6-AdjustedSCE!$AY9*(100-$A$4)/10)</f>
        <v>34694515.11779999</v>
      </c>
      <c r="AB6" s="9">
        <f>IF(AA6-AdjustedSCE!$AY9*(100-$A$4)/10&lt;0,0,AA6-AdjustedSCE!$AY9*(100-$A$4)/10)</f>
        <v>34340760.570599988</v>
      </c>
      <c r="AC6" s="9">
        <f>IF(AB6-AdjustedSCE!$AY9*(100-$A$4)/10&lt;0,0,AB6-AdjustedSCE!$AY9*(100-$A$4)/10)</f>
        <v>33987006.023399986</v>
      </c>
      <c r="AD6" s="9">
        <f>IF(AC6-AdjustedSCE!$AY9*(100-$A$4)/10&lt;0,0,AC6-AdjustedSCE!$AY9*(100-$A$4)/10)</f>
        <v>33633251.476199985</v>
      </c>
      <c r="AE6" s="9">
        <f>IF(AD6-AdjustedSCE!$AY9*(100-$A$4)/10&lt;0,0,AD6-AdjustedSCE!$AY9*(100-$A$4)/10)</f>
        <v>33279496.928999983</v>
      </c>
      <c r="AF6" s="9">
        <f>IF(AE6-AdjustedSCE!$AY9*(100-$A$4)/10&lt;0,0,AE6-AdjustedSCE!$AY9*(100-$A$4)/10)</f>
        <v>32925742.381799981</v>
      </c>
      <c r="AG6" s="9">
        <f>IF(AF6-AdjustedSCE!$AY9*(100-$A$4)/10&lt;0,0,AF6-AdjustedSCE!$AY9*(100-$A$4)/10)</f>
        <v>32571987.834599979</v>
      </c>
      <c r="AH6" s="9">
        <f>IF(AG6-AdjustedSCE!$AY9*(100-$A$4)/10&lt;0,0,AG6-AdjustedSCE!$AY9*(100-$A$4)/10)</f>
        <v>32218233.287399977</v>
      </c>
      <c r="AI6" s="6">
        <v>0</v>
      </c>
      <c r="AJ6" s="6"/>
      <c r="AK6" s="6"/>
      <c r="AL6" s="46" t="s">
        <v>72</v>
      </c>
      <c r="AM6" s="45">
        <v>11</v>
      </c>
      <c r="AN6" s="46" t="s">
        <v>4</v>
      </c>
      <c r="AO6" s="45">
        <v>11</v>
      </c>
      <c r="AP6" s="45">
        <v>35270849</v>
      </c>
      <c r="AQ6" s="45">
        <v>34918678</v>
      </c>
      <c r="AR6" s="45">
        <v>352171</v>
      </c>
      <c r="AS6" s="45">
        <v>48</v>
      </c>
      <c r="AT6" s="45">
        <v>352171</v>
      </c>
      <c r="AU6" s="45">
        <v>0.17699999999999999</v>
      </c>
      <c r="AV6" s="45">
        <v>62</v>
      </c>
      <c r="AW6" s="45">
        <v>218346</v>
      </c>
      <c r="AX6" s="6"/>
      <c r="AY6" s="46" t="s">
        <v>72</v>
      </c>
      <c r="AZ6" s="45">
        <v>11</v>
      </c>
      <c r="BA6" s="46" t="s">
        <v>4</v>
      </c>
      <c r="BB6" s="45">
        <v>11</v>
      </c>
      <c r="BC6" s="45">
        <v>218346</v>
      </c>
    </row>
    <row r="7" spans="1:55" ht="14.25" customHeight="1">
      <c r="A7">
        <v>0.25</v>
      </c>
      <c r="B7" t="s">
        <v>67</v>
      </c>
      <c r="Q7">
        <f t="shared" ref="Q7:Q9" si="2">Q6+1</f>
        <v>11</v>
      </c>
      <c r="S7" s="37">
        <v>11</v>
      </c>
      <c r="U7" s="9">
        <f>AdjustedSCE!AZ10* (100-$A$3)/100</f>
        <v>35270849.232000001</v>
      </c>
      <c r="V7" s="9">
        <f>IF(U7-AdjustedSCE!$AY10*(100-$A$4)/10&lt;0,0,U7-AdjustedSCE!$AY10*(100-$A$4)/10)</f>
        <v>34918678.274400003</v>
      </c>
      <c r="W7" s="9">
        <f>IF(V7-AdjustedSCE!$AY10*(100-$A$4)/10&lt;0,0,V7-AdjustedSCE!$AY10*(100-$A$4)/10)</f>
        <v>34566507.316800006</v>
      </c>
      <c r="X7" s="9">
        <f>IF(W7-AdjustedSCE!$AY10*(100-$A$4)/10&lt;0,0,W7-AdjustedSCE!$AY10*(100-$A$4)/10)</f>
        <v>34214336.359200008</v>
      </c>
      <c r="Y7" s="9">
        <f>IF(X7-AdjustedSCE!$AY10*(100-$A$4)/10&lt;0,0,X7-AdjustedSCE!$AY10*(100-$A$4)/10)</f>
        <v>33862165.401600011</v>
      </c>
      <c r="Z7" s="9">
        <f>IF(Y7-AdjustedSCE!$AY10*(100-$A$4)/10&lt;0,0,Y7-AdjustedSCE!$AY10*(100-$A$4)/10)</f>
        <v>33509994.444000009</v>
      </c>
      <c r="AA7" s="9">
        <f>IF(Z7-AdjustedSCE!$AY10*(100-$A$4)/10&lt;0,0,Z7-AdjustedSCE!$AY10*(100-$A$4)/10)</f>
        <v>33157823.486400008</v>
      </c>
      <c r="AB7" s="9">
        <f>IF(AA7-AdjustedSCE!$AY10*(100-$A$4)/10&lt;0,0,AA7-AdjustedSCE!$AY10*(100-$A$4)/10)</f>
        <v>32805652.528800007</v>
      </c>
      <c r="AC7" s="9">
        <f>IF(AB7-AdjustedSCE!$AY10*(100-$A$4)/10&lt;0,0,AB7-AdjustedSCE!$AY10*(100-$A$4)/10)</f>
        <v>32453481.571200006</v>
      </c>
      <c r="AD7" s="9">
        <f>IF(AC7-AdjustedSCE!$AY10*(100-$A$4)/10&lt;0,0,AC7-AdjustedSCE!$AY10*(100-$A$4)/10)</f>
        <v>32101310.613600004</v>
      </c>
      <c r="AE7" s="9">
        <f>IF(AD7-AdjustedSCE!$AY10*(100-$A$4)/10&lt;0,0,AD7-AdjustedSCE!$AY10*(100-$A$4)/10)</f>
        <v>31749139.656000003</v>
      </c>
      <c r="AF7" s="9">
        <f>IF(AE7-AdjustedSCE!$AY10*(100-$A$4)/10&lt;0,0,AE7-AdjustedSCE!$AY10*(100-$A$4)/10)</f>
        <v>31396968.698400002</v>
      </c>
      <c r="AG7" s="9">
        <f>IF(AF7-AdjustedSCE!$AY10*(100-$A$4)/10&lt;0,0,AF7-AdjustedSCE!$AY10*(100-$A$4)/10)</f>
        <v>31044797.740800001</v>
      </c>
      <c r="AH7" s="9">
        <f>IF(AG7-AdjustedSCE!$AY10*(100-$A$4)/10&lt;0,0,AG7-AdjustedSCE!$AY10*(100-$A$4)/10)</f>
        <v>30692626.783199999</v>
      </c>
      <c r="AI7" s="6">
        <v>0</v>
      </c>
      <c r="AJ7" s="6"/>
      <c r="AK7" s="6"/>
      <c r="AL7" s="46" t="s">
        <v>72</v>
      </c>
      <c r="AM7" s="45">
        <v>12</v>
      </c>
      <c r="AN7" s="46" t="s">
        <v>4</v>
      </c>
      <c r="AO7" s="45">
        <v>18</v>
      </c>
      <c r="AP7" s="45">
        <v>33591900</v>
      </c>
      <c r="AQ7" s="45">
        <v>33230462</v>
      </c>
      <c r="AR7" s="45">
        <v>361438</v>
      </c>
      <c r="AS7" s="45">
        <v>49</v>
      </c>
      <c r="AT7" s="45">
        <v>361438</v>
      </c>
      <c r="AU7" s="45">
        <v>0.186</v>
      </c>
      <c r="AV7" s="45">
        <v>64</v>
      </c>
      <c r="AW7" s="45">
        <v>231320</v>
      </c>
      <c r="AX7" s="6"/>
      <c r="AY7" s="46" t="s">
        <v>72</v>
      </c>
      <c r="AZ7" s="45">
        <v>12</v>
      </c>
      <c r="BA7" s="46" t="s">
        <v>4</v>
      </c>
      <c r="BB7" s="45">
        <v>18</v>
      </c>
      <c r="BC7" s="45">
        <v>231320</v>
      </c>
    </row>
    <row r="8" spans="1:55" ht="14.25" customHeight="1">
      <c r="A8">
        <f>A6-A7</f>
        <v>0.65</v>
      </c>
      <c r="B8" t="s">
        <v>68</v>
      </c>
      <c r="Q8">
        <f t="shared" si="2"/>
        <v>12</v>
      </c>
      <c r="S8" s="37">
        <v>18</v>
      </c>
      <c r="U8" s="9">
        <f>AdjustedSCE!AZ11* (100-$A$3)/100</f>
        <v>33591900.375</v>
      </c>
      <c r="V8" s="9">
        <f>IF(U8-AdjustedSCE!$AY11*(100-$A$4)/10&lt;0,0,U8-AdjustedSCE!$AY11*(100-$A$4)/10)</f>
        <v>33230462.250599999</v>
      </c>
      <c r="W8" s="9">
        <f>IF(V8-AdjustedSCE!$AY11*(100-$A$4)/10&lt;0,0,V8-AdjustedSCE!$AY11*(100-$A$4)/10)</f>
        <v>32869024.126199998</v>
      </c>
      <c r="X8" s="9">
        <f>IF(W8-AdjustedSCE!$AY11*(100-$A$4)/10&lt;0,0,W8-AdjustedSCE!$AY11*(100-$A$4)/10)</f>
        <v>32507586.001799997</v>
      </c>
      <c r="Y8" s="9">
        <f>IF(X8-AdjustedSCE!$AY11*(100-$A$4)/10&lt;0,0,X8-AdjustedSCE!$AY11*(100-$A$4)/10)</f>
        <v>32146147.877399996</v>
      </c>
      <c r="Z8" s="9">
        <f>IF(Y8-AdjustedSCE!$AY11*(100-$A$4)/10&lt;0,0,Y8-AdjustedSCE!$AY11*(100-$A$4)/10)</f>
        <v>31784709.752999995</v>
      </c>
      <c r="AA8" s="9">
        <f>IF(Z8-AdjustedSCE!$AY11*(100-$A$4)/10&lt;0,0,Z8-AdjustedSCE!$AY11*(100-$A$4)/10)</f>
        <v>31423271.628599994</v>
      </c>
      <c r="AB8" s="9">
        <f>IF(AA8-AdjustedSCE!$AY11*(100-$A$4)/10&lt;0,0,AA8-AdjustedSCE!$AY11*(100-$A$4)/10)</f>
        <v>31061833.504199993</v>
      </c>
      <c r="AC8" s="9">
        <f>IF(AB8-AdjustedSCE!$AY11*(100-$A$4)/10&lt;0,0,AB8-AdjustedSCE!$AY11*(100-$A$4)/10)</f>
        <v>30700395.379799992</v>
      </c>
      <c r="AD8" s="9">
        <f>IF(AC8-AdjustedSCE!$AY11*(100-$A$4)/10&lt;0,0,AC8-AdjustedSCE!$AY11*(100-$A$4)/10)</f>
        <v>30338957.255399991</v>
      </c>
      <c r="AE8" s="9">
        <f>IF(AD8-AdjustedSCE!$AY11*(100-$A$4)/10&lt;0,0,AD8-AdjustedSCE!$AY11*(100-$A$4)/10)</f>
        <v>29977519.13099999</v>
      </c>
      <c r="AF8" s="9">
        <f>IF(AE8-AdjustedSCE!$AY11*(100-$A$4)/10&lt;0,0,AE8-AdjustedSCE!$AY11*(100-$A$4)/10)</f>
        <v>29616081.006599989</v>
      </c>
      <c r="AG8" s="9">
        <f>IF(AF8-AdjustedSCE!$AY11*(100-$A$4)/10&lt;0,0,AF8-AdjustedSCE!$AY11*(100-$A$4)/10)</f>
        <v>29254642.882199988</v>
      </c>
      <c r="AH8" s="9">
        <f>IF(AG8-AdjustedSCE!$AY11*(100-$A$4)/10&lt;0,0,AG8-AdjustedSCE!$AY11*(100-$A$4)/10)</f>
        <v>28893204.757799987</v>
      </c>
      <c r="AI8" s="6">
        <v>0</v>
      </c>
      <c r="AJ8" s="6"/>
      <c r="AK8" s="6"/>
      <c r="AL8" s="46" t="s">
        <v>72</v>
      </c>
      <c r="AM8" s="45">
        <v>13</v>
      </c>
      <c r="AN8" s="46" t="s">
        <v>4</v>
      </c>
      <c r="AO8" s="45">
        <v>25</v>
      </c>
      <c r="AP8" s="45">
        <v>31798832</v>
      </c>
      <c r="AQ8" s="45">
        <v>31416208</v>
      </c>
      <c r="AR8" s="45">
        <v>382624</v>
      </c>
      <c r="AS8" s="45">
        <v>50</v>
      </c>
      <c r="AT8" s="45">
        <v>382624</v>
      </c>
      <c r="AU8" s="45">
        <v>0.20100000000000001</v>
      </c>
      <c r="AV8" s="45">
        <v>66</v>
      </c>
      <c r="AW8" s="45">
        <v>252532</v>
      </c>
      <c r="AX8" s="6"/>
      <c r="AY8" s="46" t="s">
        <v>72</v>
      </c>
      <c r="AZ8" s="45">
        <v>13</v>
      </c>
      <c r="BA8" s="46" t="s">
        <v>4</v>
      </c>
      <c r="BB8" s="45">
        <v>25</v>
      </c>
      <c r="BC8" s="45">
        <v>252532</v>
      </c>
    </row>
    <row r="9" spans="1:55" ht="14.25" customHeight="1">
      <c r="A9">
        <v>3.4</v>
      </c>
      <c r="B9" t="s">
        <v>69</v>
      </c>
      <c r="Q9">
        <f t="shared" si="2"/>
        <v>13</v>
      </c>
      <c r="S9" s="37">
        <v>25</v>
      </c>
      <c r="U9" s="9">
        <f>AdjustedSCE!AZ12* (100-$A$3)/100</f>
        <v>31798831.607999995</v>
      </c>
      <c r="V9" s="9">
        <f>IF(U9-AdjustedSCE!$AY12*(100-$A$4)/10&lt;0,0,U9-AdjustedSCE!$AY12*(100-$A$4)/10)</f>
        <v>31416207.667199995</v>
      </c>
      <c r="W9" s="9">
        <f>IF(V9-AdjustedSCE!$AY12*(100-$A$4)/10&lt;0,0,V9-AdjustedSCE!$AY12*(100-$A$4)/10)</f>
        <v>31033583.726399995</v>
      </c>
      <c r="X9" s="9">
        <f>IF(W9-AdjustedSCE!$AY12*(100-$A$4)/10&lt;0,0,W9-AdjustedSCE!$AY12*(100-$A$4)/10)</f>
        <v>30650959.785599995</v>
      </c>
      <c r="Y9" s="9">
        <f>IF(X9-AdjustedSCE!$AY12*(100-$A$4)/10&lt;0,0,X9-AdjustedSCE!$AY12*(100-$A$4)/10)</f>
        <v>30268335.844799995</v>
      </c>
      <c r="Z9" s="9">
        <f>IF(Y9-AdjustedSCE!$AY12*(100-$A$4)/10&lt;0,0,Y9-AdjustedSCE!$AY12*(100-$A$4)/10)</f>
        <v>29885711.903999995</v>
      </c>
      <c r="AA9" s="9">
        <f>IF(Z9-AdjustedSCE!$AY12*(100-$A$4)/10&lt;0,0,Z9-AdjustedSCE!$AY12*(100-$A$4)/10)</f>
        <v>29503087.963199995</v>
      </c>
      <c r="AB9" s="9">
        <f>IF(AA9-AdjustedSCE!$AY12*(100-$A$4)/10&lt;0,0,AA9-AdjustedSCE!$AY12*(100-$A$4)/10)</f>
        <v>29120464.022399995</v>
      </c>
      <c r="AC9" s="9">
        <f>IF(AB9-AdjustedSCE!$AY12*(100-$A$4)/10&lt;0,0,AB9-AdjustedSCE!$AY12*(100-$A$4)/10)</f>
        <v>28737840.081599995</v>
      </c>
      <c r="AD9" s="9">
        <f>IF(AC9-AdjustedSCE!$AY12*(100-$A$4)/10&lt;0,0,AC9-AdjustedSCE!$AY12*(100-$A$4)/10)</f>
        <v>28355216.140799996</v>
      </c>
      <c r="AE9" s="9">
        <f>IF(AD9-AdjustedSCE!$AY12*(100-$A$4)/10&lt;0,0,AD9-AdjustedSCE!$AY12*(100-$A$4)/10)</f>
        <v>27972592.199999996</v>
      </c>
      <c r="AF9" s="9">
        <f>IF(AE9-AdjustedSCE!$AY12*(100-$A$4)/10&lt;0,0,AE9-AdjustedSCE!$AY12*(100-$A$4)/10)</f>
        <v>27589968.259199996</v>
      </c>
      <c r="AG9" s="9">
        <f>IF(AF9-AdjustedSCE!$AY12*(100-$A$4)/10&lt;0,0,AF9-AdjustedSCE!$AY12*(100-$A$4)/10)</f>
        <v>27207344.318399996</v>
      </c>
      <c r="AH9" s="9">
        <f>IF(AG9-AdjustedSCE!$AY12*(100-$A$4)/10&lt;0,0,AG9-AdjustedSCE!$AY12*(100-$A$4)/10)</f>
        <v>26824720.377599996</v>
      </c>
      <c r="AI9" s="6">
        <v>0</v>
      </c>
      <c r="AJ9" s="6"/>
      <c r="AK9" s="6"/>
      <c r="AL9" s="46" t="s">
        <v>72</v>
      </c>
      <c r="AM9" s="45">
        <v>14</v>
      </c>
      <c r="AN9" s="46" t="s">
        <v>5</v>
      </c>
      <c r="AO9" s="45">
        <v>1</v>
      </c>
      <c r="AP9" s="45">
        <v>29910279</v>
      </c>
      <c r="AQ9" s="45">
        <v>29493482</v>
      </c>
      <c r="AR9" s="45">
        <v>416797</v>
      </c>
      <c r="AS9" s="45">
        <v>51</v>
      </c>
      <c r="AT9" s="45">
        <v>416797</v>
      </c>
      <c r="AU9" s="45">
        <v>0.223</v>
      </c>
      <c r="AV9" s="45">
        <v>53</v>
      </c>
      <c r="AW9" s="45">
        <v>220902</v>
      </c>
      <c r="AX9" s="6"/>
      <c r="AY9" s="46" t="s">
        <v>72</v>
      </c>
      <c r="AZ9" s="45">
        <v>14</v>
      </c>
      <c r="BA9" s="46" t="s">
        <v>5</v>
      </c>
      <c r="BB9" s="45">
        <v>1</v>
      </c>
      <c r="BC9" s="45">
        <v>220902</v>
      </c>
    </row>
    <row r="10" spans="1:55" ht="14.25" customHeight="1">
      <c r="A10">
        <v>510</v>
      </c>
      <c r="B10" t="s">
        <v>70</v>
      </c>
      <c r="Q10">
        <v>14</v>
      </c>
      <c r="R10" t="s">
        <v>5</v>
      </c>
      <c r="S10">
        <v>1</v>
      </c>
      <c r="U10" s="9">
        <f>AdjustedSCE!AZ13* (100-$A$3)/100</f>
        <v>29910278.709000003</v>
      </c>
      <c r="V10" s="9">
        <f>IF(U10-AdjustedSCE!$AY13*(100-$A$4)/10&lt;0,0,U10-AdjustedSCE!$AY13*(100-$A$4)/10)</f>
        <v>29493482.409000002</v>
      </c>
      <c r="W10" s="9">
        <f>IF(V10-AdjustedSCE!$AY13*(100-$A$4)/10&lt;0,0,V10-AdjustedSCE!$AY13*(100-$A$4)/10)</f>
        <v>29076686.109000001</v>
      </c>
      <c r="X10" s="9">
        <f>IF(W10-AdjustedSCE!$AY13*(100-$A$4)/10&lt;0,0,W10-AdjustedSCE!$AY13*(100-$A$4)/10)</f>
        <v>28659889.809</v>
      </c>
      <c r="Y10" s="9">
        <f>IF(X10-AdjustedSCE!$AY13*(100-$A$4)/10&lt;0,0,X10-AdjustedSCE!$AY13*(100-$A$4)/10)</f>
        <v>28243093.509</v>
      </c>
      <c r="Z10" s="9">
        <f>IF(Y10-AdjustedSCE!$AY13*(100-$A$4)/10&lt;0,0,Y10-AdjustedSCE!$AY13*(100-$A$4)/10)</f>
        <v>27826297.208999999</v>
      </c>
      <c r="AA10" s="9">
        <f>IF(Z10-AdjustedSCE!$AY13*(100-$A$4)/10&lt;0,0,Z10-AdjustedSCE!$AY13*(100-$A$4)/10)</f>
        <v>27409500.908999998</v>
      </c>
      <c r="AB10" s="9">
        <f>IF(AA10-AdjustedSCE!$AY13*(100-$A$4)/10&lt;0,0,AA10-AdjustedSCE!$AY13*(100-$A$4)/10)</f>
        <v>26992704.608999997</v>
      </c>
      <c r="AC10" s="9">
        <f>IF(AB10-AdjustedSCE!$AY13*(100-$A$4)/10&lt;0,0,AB10-AdjustedSCE!$AY13*(100-$A$4)/10)</f>
        <v>26575908.308999997</v>
      </c>
      <c r="AD10" s="9">
        <f>IF(AC10-AdjustedSCE!$AY13*(100-$A$4)/10&lt;0,0,AC10-AdjustedSCE!$AY13*(100-$A$4)/10)</f>
        <v>26159112.008999996</v>
      </c>
      <c r="AE10" s="9">
        <f>IF(AD10-AdjustedSCE!$AY13*(100-$A$4)/10&lt;0,0,AD10-AdjustedSCE!$AY13*(100-$A$4)/10)</f>
        <v>25742315.708999995</v>
      </c>
      <c r="AF10" s="9">
        <f>IF(AE10-AdjustedSCE!$AY13*(100-$A$4)/10&lt;0,0,AE10-AdjustedSCE!$AY13*(100-$A$4)/10)</f>
        <v>25325519.408999994</v>
      </c>
      <c r="AG10" s="9">
        <f>IF(AF10-AdjustedSCE!$AY13*(100-$A$4)/10&lt;0,0,AF10-AdjustedSCE!$AY13*(100-$A$4)/10)</f>
        <v>24908723.108999994</v>
      </c>
      <c r="AH10" s="9">
        <f>IF(AG10-AdjustedSCE!$AY13*(100-$A$4)/10&lt;0,0,AG10-AdjustedSCE!$AY13*(100-$A$4)/10)</f>
        <v>24491926.808999993</v>
      </c>
      <c r="AI10" s="6">
        <v>0</v>
      </c>
      <c r="AJ10" s="6"/>
      <c r="AK10" s="6"/>
      <c r="AL10" s="46" t="s">
        <v>72</v>
      </c>
      <c r="AM10" s="45">
        <v>15</v>
      </c>
      <c r="AN10" s="46" t="s">
        <v>5</v>
      </c>
      <c r="AO10" s="45">
        <v>8</v>
      </c>
      <c r="AP10" s="45">
        <v>27944877</v>
      </c>
      <c r="AQ10" s="45">
        <v>27479854</v>
      </c>
      <c r="AR10" s="45">
        <v>465023</v>
      </c>
      <c r="AS10" s="45">
        <v>52</v>
      </c>
      <c r="AT10" s="45">
        <v>465023</v>
      </c>
      <c r="AU10" s="45">
        <v>0.255</v>
      </c>
      <c r="AV10" s="45">
        <v>56</v>
      </c>
      <c r="AW10" s="45">
        <v>260413</v>
      </c>
      <c r="AX10" s="6"/>
      <c r="AY10" s="46" t="s">
        <v>72</v>
      </c>
      <c r="AZ10" s="45">
        <v>15</v>
      </c>
      <c r="BA10" s="46" t="s">
        <v>5</v>
      </c>
      <c r="BB10" s="45">
        <v>8</v>
      </c>
      <c r="BC10" s="45">
        <v>260413</v>
      </c>
    </row>
    <row r="11" spans="1:55" ht="14.25" customHeight="1">
      <c r="A11">
        <f>7.80432/0.45</f>
        <v>17.342933333333331</v>
      </c>
      <c r="B11" t="s">
        <v>96</v>
      </c>
      <c r="Q11">
        <v>15</v>
      </c>
      <c r="S11">
        <v>8</v>
      </c>
      <c r="U11" s="9">
        <f>AdjustedSCE!AZ14* (100-$A$3)/100</f>
        <v>27944877.456</v>
      </c>
      <c r="V11" s="9">
        <f>IF(U11-AdjustedSCE!$AY14*(100-$A$4)/10&lt;0,0,U11-AdjustedSCE!$AY14*(100-$A$4)/10)</f>
        <v>27479854.360800002</v>
      </c>
      <c r="W11" s="9">
        <f>IF(V11-AdjustedSCE!$AY14*(100-$A$4)/10&lt;0,0,V11-AdjustedSCE!$AY14*(100-$A$4)/10)</f>
        <v>27014831.265600003</v>
      </c>
      <c r="X11" s="9">
        <f>IF(W11-AdjustedSCE!$AY14*(100-$A$4)/10&lt;0,0,W11-AdjustedSCE!$AY14*(100-$A$4)/10)</f>
        <v>26549808.170400005</v>
      </c>
      <c r="Y11" s="9">
        <f>IF(X11-AdjustedSCE!$AY14*(100-$A$4)/10&lt;0,0,X11-AdjustedSCE!$AY14*(100-$A$4)/10)</f>
        <v>26084785.075200006</v>
      </c>
      <c r="Z11" s="9">
        <f>IF(Y11-AdjustedSCE!$AY14*(100-$A$4)/10&lt;0,0,Y11-AdjustedSCE!$AY14*(100-$A$4)/10)</f>
        <v>25619761.980000008</v>
      </c>
      <c r="AA11" s="9">
        <f>IF(Z11-AdjustedSCE!$AY14*(100-$A$4)/10&lt;0,0,Z11-AdjustedSCE!$AY14*(100-$A$4)/10)</f>
        <v>25154738.884800009</v>
      </c>
      <c r="AB11" s="9">
        <f>IF(AA11-AdjustedSCE!$AY14*(100-$A$4)/10&lt;0,0,AA11-AdjustedSCE!$AY14*(100-$A$4)/10)</f>
        <v>24689715.789600011</v>
      </c>
      <c r="AC11" s="9">
        <f>IF(AB11-AdjustedSCE!$AY14*(100-$A$4)/10&lt;0,0,AB11-AdjustedSCE!$AY14*(100-$A$4)/10)</f>
        <v>24224692.694400012</v>
      </c>
      <c r="AD11" s="9">
        <f>IF(AC11-AdjustedSCE!$AY14*(100-$A$4)/10&lt;0,0,AC11-AdjustedSCE!$AY14*(100-$A$4)/10)</f>
        <v>23759669.599200014</v>
      </c>
      <c r="AE11" s="9">
        <f>IF(AD11-AdjustedSCE!$AY14*(100-$A$4)/10&lt;0,0,AD11-AdjustedSCE!$AY14*(100-$A$4)/10)</f>
        <v>23294646.504000016</v>
      </c>
      <c r="AF11" s="9">
        <f>IF(AE11-AdjustedSCE!$AY14*(100-$A$4)/10&lt;0,0,AE11-AdjustedSCE!$AY14*(100-$A$4)/10)</f>
        <v>22829623.408800017</v>
      </c>
      <c r="AG11" s="9">
        <f>IF(AF11-AdjustedSCE!$AY14*(100-$A$4)/10&lt;0,0,AF11-AdjustedSCE!$AY14*(100-$A$4)/10)</f>
        <v>22364600.313600019</v>
      </c>
      <c r="AH11" s="9">
        <f>IF(AG11-AdjustedSCE!$AY14*(100-$A$4)/10&lt;0,0,AG11-AdjustedSCE!$AY14*(100-$A$4)/10)</f>
        <v>21899577.21840002</v>
      </c>
      <c r="AI11" s="6">
        <v>0</v>
      </c>
      <c r="AJ11" s="6"/>
      <c r="AK11" s="6"/>
      <c r="AL11" s="46" t="s">
        <v>72</v>
      </c>
      <c r="AM11" s="45">
        <v>16</v>
      </c>
      <c r="AN11" s="46" t="s">
        <v>5</v>
      </c>
      <c r="AO11" s="45">
        <v>15</v>
      </c>
      <c r="AP11" s="45">
        <v>25921264</v>
      </c>
      <c r="AQ11" s="45">
        <v>25392891</v>
      </c>
      <c r="AR11" s="45">
        <v>528373</v>
      </c>
      <c r="AS11" s="45">
        <v>53</v>
      </c>
      <c r="AT11" s="45">
        <v>528373</v>
      </c>
      <c r="AU11" s="45">
        <v>0.29599999999999999</v>
      </c>
      <c r="AV11" s="45">
        <v>58</v>
      </c>
      <c r="AW11" s="45">
        <v>306456</v>
      </c>
      <c r="AY11" s="46" t="s">
        <v>72</v>
      </c>
      <c r="AZ11" s="45">
        <v>16</v>
      </c>
      <c r="BA11" s="46" t="s">
        <v>5</v>
      </c>
      <c r="BB11" s="45">
        <v>15</v>
      </c>
      <c r="BC11" s="45">
        <v>306456</v>
      </c>
    </row>
    <row r="12" spans="1:55" ht="14.25" customHeight="1">
      <c r="Q12">
        <v>16</v>
      </c>
      <c r="S12">
        <v>15</v>
      </c>
      <c r="U12" s="9">
        <f>AdjustedSCE!AZ15* (100-$A$3)/100</f>
        <v>25921263.626999997</v>
      </c>
      <c r="V12" s="9">
        <f>IF(U12-AdjustedSCE!$AY15*(100-$A$4)/10&lt;0,0,U12-AdjustedSCE!$AY15*(100-$A$4)/10)</f>
        <v>25392891.407399997</v>
      </c>
      <c r="W12" s="9">
        <f>IF(V12-AdjustedSCE!$AY15*(100-$A$4)/10&lt;0,0,V12-AdjustedSCE!$AY15*(100-$A$4)/10)</f>
        <v>24864519.187799998</v>
      </c>
      <c r="X12" s="9">
        <f>IF(W12-AdjustedSCE!$AY15*(100-$A$4)/10&lt;0,0,W12-AdjustedSCE!$AY15*(100-$A$4)/10)</f>
        <v>24336146.968199998</v>
      </c>
      <c r="Y12" s="9">
        <f>IF(X12-AdjustedSCE!$AY15*(100-$A$4)/10&lt;0,0,X12-AdjustedSCE!$AY15*(100-$A$4)/10)</f>
        <v>23807774.748599999</v>
      </c>
      <c r="Z12" s="9">
        <f>IF(Y12-AdjustedSCE!$AY15*(100-$A$4)/10&lt;0,0,Y12-AdjustedSCE!$AY15*(100-$A$4)/10)</f>
        <v>23279402.528999999</v>
      </c>
      <c r="AA12" s="9">
        <f>IF(Z12-AdjustedSCE!$AY15*(100-$A$4)/10&lt;0,0,Z12-AdjustedSCE!$AY15*(100-$A$4)/10)</f>
        <v>22751030.3094</v>
      </c>
      <c r="AB12" s="9">
        <f>IF(AA12-AdjustedSCE!$AY15*(100-$A$4)/10&lt;0,0,AA12-AdjustedSCE!$AY15*(100-$A$4)/10)</f>
        <v>22222658.0898</v>
      </c>
      <c r="AC12" s="9">
        <f>IF(AB12-AdjustedSCE!$AY15*(100-$A$4)/10&lt;0,0,AB12-AdjustedSCE!$AY15*(100-$A$4)/10)</f>
        <v>21694285.870200001</v>
      </c>
      <c r="AD12" s="9">
        <f>IF(AC12-AdjustedSCE!$AY15*(100-$A$4)/10&lt;0,0,AC12-AdjustedSCE!$AY15*(100-$A$4)/10)</f>
        <v>21165913.650600001</v>
      </c>
      <c r="AE12" s="9">
        <f>IF(AD12-AdjustedSCE!$AY15*(100-$A$4)/10&lt;0,0,AD12-AdjustedSCE!$AY15*(100-$A$4)/10)</f>
        <v>20637541.431000002</v>
      </c>
      <c r="AF12" s="9">
        <f>IF(AE12-AdjustedSCE!$AY15*(100-$A$4)/10&lt;0,0,AE12-AdjustedSCE!$AY15*(100-$A$4)/10)</f>
        <v>20109169.211400002</v>
      </c>
      <c r="AG12" s="9">
        <f>IF(AF12-AdjustedSCE!$AY15*(100-$A$4)/10&lt;0,0,AF12-AdjustedSCE!$AY15*(100-$A$4)/10)</f>
        <v>19580796.991800003</v>
      </c>
      <c r="AH12" s="9">
        <f>IF(AG12-AdjustedSCE!$AY15*(100-$A$4)/10&lt;0,0,AG12-AdjustedSCE!$AY15*(100-$A$4)/10)</f>
        <v>19052424.772200003</v>
      </c>
      <c r="AI12" s="6">
        <v>0</v>
      </c>
      <c r="AJ12" s="6"/>
      <c r="AK12" s="6"/>
      <c r="AL12" s="46" t="s">
        <v>72</v>
      </c>
      <c r="AM12" s="45">
        <v>17</v>
      </c>
      <c r="AN12" s="46" t="s">
        <v>5</v>
      </c>
      <c r="AO12" s="45">
        <v>22</v>
      </c>
      <c r="AP12" s="45">
        <v>23858073</v>
      </c>
      <c r="AQ12" s="45">
        <v>23250161</v>
      </c>
      <c r="AR12" s="45">
        <v>607912</v>
      </c>
      <c r="AS12" s="45">
        <v>54</v>
      </c>
      <c r="AT12" s="45">
        <v>607912</v>
      </c>
      <c r="AU12" s="45">
        <v>0.34899999999999998</v>
      </c>
      <c r="AV12" s="45">
        <v>61</v>
      </c>
      <c r="AW12" s="45">
        <v>370826</v>
      </c>
      <c r="AY12" s="46" t="s">
        <v>72</v>
      </c>
      <c r="AZ12" s="45">
        <v>17</v>
      </c>
      <c r="BA12" s="46" t="s">
        <v>5</v>
      </c>
      <c r="BB12" s="45">
        <v>22</v>
      </c>
      <c r="BC12" s="45">
        <v>370826</v>
      </c>
    </row>
    <row r="13" spans="1:55" ht="14.25" customHeight="1">
      <c r="Q13">
        <v>17</v>
      </c>
      <c r="S13">
        <v>23</v>
      </c>
      <c r="U13" s="9">
        <f>AdjustedSCE!AZ16* (100-$A$3)/100</f>
        <v>23858073</v>
      </c>
      <c r="V13" s="9">
        <f>IF(U13-AdjustedSCE!$AY16*(100-$A$4)/10&lt;0,0,U13-AdjustedSCE!$AY16*(100-$A$4)/10)</f>
        <v>23250161.433600001</v>
      </c>
      <c r="W13" s="9">
        <f>IF(V13-AdjustedSCE!$AY16*(100-$A$4)/10&lt;0,0,V13-AdjustedSCE!$AY16*(100-$A$4)/10)</f>
        <v>22642249.867200002</v>
      </c>
      <c r="X13" s="9">
        <f>IF(W13-AdjustedSCE!$AY16*(100-$A$4)/10&lt;0,0,W13-AdjustedSCE!$AY16*(100-$A$4)/10)</f>
        <v>22034338.300800003</v>
      </c>
      <c r="Y13" s="9">
        <f>IF(X13-AdjustedSCE!$AY16*(100-$A$4)/10&lt;0,0,X13-AdjustedSCE!$AY16*(100-$A$4)/10)</f>
        <v>21426426.734400004</v>
      </c>
      <c r="Z13" s="9">
        <f>IF(Y13-AdjustedSCE!$AY16*(100-$A$4)/10&lt;0,0,Y13-AdjustedSCE!$AY16*(100-$A$4)/10)</f>
        <v>20818515.168000005</v>
      </c>
      <c r="AA13" s="9">
        <f>IF(Z13-AdjustedSCE!$AY16*(100-$A$4)/10&lt;0,0,Z13-AdjustedSCE!$AY16*(100-$A$4)/10)</f>
        <v>20210603.601600006</v>
      </c>
      <c r="AB13" s="9">
        <f>IF(AA13-AdjustedSCE!$AY16*(100-$A$4)/10&lt;0,0,AA13-AdjustedSCE!$AY16*(100-$A$4)/10)</f>
        <v>19602692.035200007</v>
      </c>
      <c r="AC13" s="9">
        <f>IF(AB13-AdjustedSCE!$AY16*(100-$A$4)/10&lt;0,0,AB13-AdjustedSCE!$AY16*(100-$A$4)/10)</f>
        <v>18994780.468800008</v>
      </c>
      <c r="AD13" s="9">
        <f>IF(AC13-AdjustedSCE!$AY16*(100-$A$4)/10&lt;0,0,AC13-AdjustedSCE!$AY16*(100-$A$4)/10)</f>
        <v>18386868.902400009</v>
      </c>
      <c r="AE13" s="9">
        <f>IF(AD13-AdjustedSCE!$AY16*(100-$A$4)/10&lt;0,0,AD13-AdjustedSCE!$AY16*(100-$A$4)/10)</f>
        <v>17778957.33600001</v>
      </c>
      <c r="AF13" s="9">
        <f>IF(AE13-AdjustedSCE!$AY16*(100-$A$4)/10&lt;0,0,AE13-AdjustedSCE!$AY16*(100-$A$4)/10)</f>
        <v>17171045.769600011</v>
      </c>
      <c r="AG13" s="9">
        <f>IF(AF13-AdjustedSCE!$AY16*(100-$A$4)/10&lt;0,0,AF13-AdjustedSCE!$AY16*(100-$A$4)/10)</f>
        <v>16563134.203200011</v>
      </c>
      <c r="AH13" s="9">
        <f>IF(AG13-AdjustedSCE!$AY16*(100-$A$4)/10&lt;0,0,AG13-AdjustedSCE!$AY16*(100-$A$4)/10)</f>
        <v>15955222.63680001</v>
      </c>
      <c r="AI13" s="6">
        <v>0</v>
      </c>
      <c r="AJ13" s="6"/>
      <c r="AK13" s="6"/>
      <c r="AL13" s="46" t="s">
        <v>72</v>
      </c>
      <c r="AM13" s="45">
        <v>18</v>
      </c>
      <c r="AN13" s="46" t="s">
        <v>5</v>
      </c>
      <c r="AO13" s="45">
        <v>29</v>
      </c>
      <c r="AP13" s="45">
        <v>21773941</v>
      </c>
      <c r="AQ13" s="45">
        <v>21069232</v>
      </c>
      <c r="AR13" s="45">
        <v>704709</v>
      </c>
      <c r="AS13" s="45">
        <v>55</v>
      </c>
      <c r="AT13" s="45">
        <v>381781</v>
      </c>
      <c r="AU13" s="45">
        <v>0.224</v>
      </c>
      <c r="AV13" s="45">
        <v>63</v>
      </c>
      <c r="AW13" s="45">
        <v>240522</v>
      </c>
      <c r="AY13" s="46" t="s">
        <v>72</v>
      </c>
      <c r="AZ13" s="45">
        <v>18</v>
      </c>
      <c r="BA13" s="46" t="s">
        <v>5</v>
      </c>
      <c r="BB13" s="45">
        <v>29</v>
      </c>
      <c r="BC13" s="45">
        <v>443967</v>
      </c>
    </row>
    <row r="14" spans="1:55" ht="14.25" customHeight="1">
      <c r="A14" s="48"/>
      <c r="B14" s="96" t="s">
        <v>103</v>
      </c>
      <c r="C14" s="96"/>
      <c r="D14" s="96"/>
      <c r="E14" s="96"/>
      <c r="F14" s="96"/>
      <c r="H14" s="97" t="s">
        <v>88</v>
      </c>
      <c r="I14" s="97"/>
      <c r="J14" s="97"/>
      <c r="L14" s="97" t="s">
        <v>89</v>
      </c>
      <c r="M14" s="97"/>
      <c r="N14" s="97"/>
      <c r="Q14" s="5">
        <v>18</v>
      </c>
      <c r="R14" s="5"/>
      <c r="S14" s="5">
        <v>29</v>
      </c>
      <c r="T14" s="5"/>
      <c r="U14" s="9">
        <f>AdjustedSCE!AZ17* (100-$A$3)/100</f>
        <v>21773941.352999996</v>
      </c>
      <c r="V14" s="9">
        <f>IF(U14-AdjustedSCE!$AY17*(100-$A$4)/10&lt;0,0,U14-AdjustedSCE!$AY17*(100-$A$4)/10)</f>
        <v>21069232.324199997</v>
      </c>
      <c r="W14" s="9">
        <f>IF(V14-AdjustedSCE!$AY17*(100-$A$4)/10&lt;0,0,V14-AdjustedSCE!$AY17*(100-$A$4)/10)</f>
        <v>20364523.295399997</v>
      </c>
      <c r="X14" s="9">
        <f>IF(W14-AdjustedSCE!$AY17*(100-$A$4)/10&lt;0,0,W14-AdjustedSCE!$AY17*(100-$A$4)/10)</f>
        <v>19659814.266599998</v>
      </c>
      <c r="Y14" s="9">
        <f>IF(X14-AdjustedSCE!$AY17*(100-$A$4)/10&lt;0,0,X14-AdjustedSCE!$AY17*(100-$A$4)/10)</f>
        <v>18955105.237799998</v>
      </c>
      <c r="Z14" s="9">
        <f>IF(Y14-AdjustedSCE!$AY17*(100-$A$4)/10&lt;0,0,Y14-AdjustedSCE!$AY17*(100-$A$4)/10)</f>
        <v>18250396.208999999</v>
      </c>
      <c r="AA14" s="9">
        <f>IF(Z14-AdjustedSCE!$AY17*(100-$A$4)/10&lt;0,0,Z14-AdjustedSCE!$AY17*(100-$A$4)/10)</f>
        <v>17545687.180199999</v>
      </c>
      <c r="AB14" s="9">
        <f>IF(AA14-AdjustedSCE!$AY17*(100-$A$4)/10&lt;0,0,AA14-AdjustedSCE!$AY17*(100-$A$4)/10)</f>
        <v>16840978.1514</v>
      </c>
      <c r="AC14" s="9">
        <f>IF(AB14-AdjustedSCE!$AY17*(100-$A$4)/10&lt;0,0,AB14-AdjustedSCE!$AY17*(100-$A$4)/10)</f>
        <v>16136269.1226</v>
      </c>
      <c r="AD14" s="9">
        <f>IF(AC14-AdjustedSCE!$AY17*(100-$A$4)/10&lt;0,0,AC14-AdjustedSCE!$AY17*(100-$A$4)/10)</f>
        <v>15431560.093800001</v>
      </c>
      <c r="AE14" s="9">
        <f>IF(AD14-AdjustedSCE!$AY17*(100-$A$4)/10&lt;0,0,AD14-AdjustedSCE!$AY17*(100-$A$4)/10)</f>
        <v>14726851.065000001</v>
      </c>
      <c r="AF14" s="9">
        <f>IF(AE14-AdjustedSCE!$AY17*(100-$A$4)/10&lt;0,0,AE14-AdjustedSCE!$AY17*(100-$A$4)/10)</f>
        <v>14022142.036200002</v>
      </c>
      <c r="AG14" s="9">
        <f>IF(AF14-AdjustedSCE!$AY17*(100-$A$4)/10&lt;0,0,AF14-AdjustedSCE!$AY17*(100-$A$4)/10)</f>
        <v>13317433.007400002</v>
      </c>
      <c r="AH14" s="9">
        <f>IF(AG14-AdjustedSCE!$AY17*(100-$A$4)/10&lt;0,0,AG14-AdjustedSCE!$AY17*(100-$A$4)/10)</f>
        <v>12612723.978600003</v>
      </c>
      <c r="AI14" s="6">
        <v>0</v>
      </c>
      <c r="AJ14" s="6"/>
      <c r="AK14" s="6"/>
      <c r="AL14" s="46" t="s">
        <v>72</v>
      </c>
      <c r="AM14" s="45">
        <v>18</v>
      </c>
      <c r="AN14" s="46" t="s">
        <v>5</v>
      </c>
      <c r="AO14" s="45">
        <v>29</v>
      </c>
      <c r="AP14" s="45">
        <v>21773941</v>
      </c>
      <c r="AQ14" s="45">
        <v>21069232</v>
      </c>
      <c r="AR14" s="45">
        <v>704709</v>
      </c>
      <c r="AS14" s="45">
        <v>56</v>
      </c>
      <c r="AT14" s="45">
        <v>322928</v>
      </c>
      <c r="AU14" s="45">
        <v>0.19500000000000001</v>
      </c>
      <c r="AV14" s="45">
        <v>63</v>
      </c>
      <c r="AW14" s="45">
        <v>203445</v>
      </c>
      <c r="AY14" s="46" t="s">
        <v>72</v>
      </c>
      <c r="AZ14" s="45">
        <v>19</v>
      </c>
      <c r="BA14" s="46" t="s">
        <v>6</v>
      </c>
      <c r="BB14" s="45">
        <v>6</v>
      </c>
      <c r="BC14" s="45">
        <v>541089</v>
      </c>
    </row>
    <row r="15" spans="1:55" ht="14.25" customHeight="1">
      <c r="A15" s="48"/>
      <c r="B15" s="48"/>
      <c r="C15" s="48"/>
      <c r="D15" s="97" t="s">
        <v>87</v>
      </c>
      <c r="E15" s="97"/>
      <c r="F15" s="97"/>
      <c r="H15" s="97" t="s">
        <v>87</v>
      </c>
      <c r="I15" s="97"/>
      <c r="J15" s="97"/>
      <c r="L15" s="97" t="s">
        <v>87</v>
      </c>
      <c r="M15" s="97"/>
      <c r="N15" s="97"/>
      <c r="Q15" s="5">
        <v>19</v>
      </c>
      <c r="R15" s="5" t="s">
        <v>6</v>
      </c>
      <c r="S15" s="5">
        <v>6</v>
      </c>
      <c r="T15" s="5"/>
      <c r="U15" s="9">
        <f>AdjustedSCE!AZ18* (100-$A$3)/100</f>
        <v>19687504.463999998</v>
      </c>
      <c r="V15" s="9">
        <f>IF(U15-AdjustedSCE!$AY18*(100-$A$4)/10&lt;0,0,U15-AdjustedSCE!$AY18*(100-$A$4)/10)</f>
        <v>18867671.963999998</v>
      </c>
      <c r="W15" s="9">
        <f>IF(V15-AdjustedSCE!$AY18*(100-$A$4)/10&lt;0,0,V15-AdjustedSCE!$AY18*(100-$A$4)/10)</f>
        <v>18047839.463999998</v>
      </c>
      <c r="X15" s="9">
        <f>IF(W15-AdjustedSCE!$AY18*(100-$A$4)/10&lt;0,0,W15-AdjustedSCE!$AY18*(100-$A$4)/10)</f>
        <v>17228006.963999998</v>
      </c>
      <c r="Y15" s="9">
        <f>IF(X15-AdjustedSCE!$AY18*(100-$A$4)/10&lt;0,0,X15-AdjustedSCE!$AY18*(100-$A$4)/10)</f>
        <v>16408174.463999998</v>
      </c>
      <c r="Z15" s="9">
        <f>IF(Y15-AdjustedSCE!$AY18*(100-$A$4)/10&lt;0,0,Y15-AdjustedSCE!$AY18*(100-$A$4)/10)</f>
        <v>15588341.963999998</v>
      </c>
      <c r="AA15" s="9">
        <f>IF(Z15-AdjustedSCE!$AY18*(100-$A$4)/10&lt;0,0,Z15-AdjustedSCE!$AY18*(100-$A$4)/10)</f>
        <v>14768509.463999998</v>
      </c>
      <c r="AB15" s="9">
        <f>IF(AA15-AdjustedSCE!$AY18*(100-$A$4)/10&lt;0,0,AA15-AdjustedSCE!$AY18*(100-$A$4)/10)</f>
        <v>13948676.963999998</v>
      </c>
      <c r="AC15" s="9">
        <f>IF(AB15-AdjustedSCE!$AY18*(100-$A$4)/10&lt;0,0,AB15-AdjustedSCE!$AY18*(100-$A$4)/10)</f>
        <v>13128844.463999998</v>
      </c>
      <c r="AD15" s="9">
        <f>IF(AC15-AdjustedSCE!$AY18*(100-$A$4)/10&lt;0,0,AC15-AdjustedSCE!$AY18*(100-$A$4)/10)</f>
        <v>12309011.963999998</v>
      </c>
      <c r="AE15" s="9">
        <f>IF(AD15-AdjustedSCE!$AY18*(100-$A$4)/10&lt;0,0,AD15-AdjustedSCE!$AY18*(100-$A$4)/10)</f>
        <v>11489179.463999998</v>
      </c>
      <c r="AF15" s="9">
        <f>IF(AE15-AdjustedSCE!$AY18*(100-$A$4)/10&lt;0,0,AE15-AdjustedSCE!$AY18*(100-$A$4)/10)</f>
        <v>10669346.963999998</v>
      </c>
      <c r="AG15" s="9">
        <f>IF(AF15-AdjustedSCE!$AY18*(100-$A$4)/10&lt;0,0,AF15-AdjustedSCE!$AY18*(100-$A$4)/10)</f>
        <v>9849514.4639999978</v>
      </c>
      <c r="AH15" s="9">
        <f>IF(AG15-AdjustedSCE!$AY18*(100-$A$4)/10&lt;0,0,AG15-AdjustedSCE!$AY18*(100-$A$4)/10)</f>
        <v>9029681.9639999978</v>
      </c>
      <c r="AI15" s="6">
        <v>0</v>
      </c>
      <c r="AJ15" s="6"/>
      <c r="AK15" s="6"/>
      <c r="AL15" s="46" t="s">
        <v>72</v>
      </c>
      <c r="AM15" s="45">
        <v>19</v>
      </c>
      <c r="AN15" s="46" t="s">
        <v>6</v>
      </c>
      <c r="AO15" s="45">
        <v>6</v>
      </c>
      <c r="AP15" s="45">
        <v>19687504</v>
      </c>
      <c r="AQ15" s="45">
        <v>18867672</v>
      </c>
      <c r="AR15" s="45">
        <v>819832</v>
      </c>
      <c r="AS15" s="45">
        <v>57</v>
      </c>
      <c r="AT15" s="45">
        <v>819832</v>
      </c>
      <c r="AU15" s="45">
        <v>0.50800000000000001</v>
      </c>
      <c r="AV15" s="45">
        <v>66</v>
      </c>
      <c r="AW15" s="45">
        <v>541089</v>
      </c>
      <c r="AY15" s="46" t="s">
        <v>72</v>
      </c>
      <c r="AZ15" s="45">
        <v>20</v>
      </c>
      <c r="BA15" s="46" t="s">
        <v>6</v>
      </c>
      <c r="BB15" s="45">
        <v>13</v>
      </c>
      <c r="BC15" s="45">
        <v>648958</v>
      </c>
    </row>
    <row r="16" spans="1:55" ht="42.75" customHeight="1">
      <c r="A16" s="61" t="s">
        <v>90</v>
      </c>
      <c r="B16" s="61" t="s">
        <v>92</v>
      </c>
      <c r="C16" s="61" t="s">
        <v>109</v>
      </c>
      <c r="D16" s="62">
        <v>60</v>
      </c>
      <c r="E16" s="62">
        <v>70</v>
      </c>
      <c r="F16" s="62">
        <v>80</v>
      </c>
      <c r="G16" s="30"/>
      <c r="H16" s="62">
        <v>60</v>
      </c>
      <c r="I16" s="62">
        <v>70</v>
      </c>
      <c r="J16" s="62">
        <v>80</v>
      </c>
      <c r="K16" s="30"/>
      <c r="L16" s="62">
        <v>60</v>
      </c>
      <c r="M16" s="62">
        <v>70</v>
      </c>
      <c r="N16" s="62">
        <v>80</v>
      </c>
      <c r="Q16" s="5">
        <v>20</v>
      </c>
      <c r="R16" s="5"/>
      <c r="S16" s="5">
        <v>13</v>
      </c>
      <c r="T16" s="5"/>
      <c r="U16" s="9">
        <f>AdjustedSCE!AZ19* (100-$A$3)/100</f>
        <v>17617398.110999998</v>
      </c>
      <c r="V16" s="9">
        <f>IF(U16-AdjustedSCE!$AY19*(100-$A$4)/10&lt;0,0,U16-AdjustedSCE!$AY19*(100-$A$4)/10)</f>
        <v>16663048.237799998</v>
      </c>
      <c r="W16" s="9">
        <f>IF(V16-AdjustedSCE!$AY19*(100-$A$4)/10&lt;0,0,V16-AdjustedSCE!$AY19*(100-$A$4)/10)</f>
        <v>15708698.364599999</v>
      </c>
      <c r="X16" s="9">
        <f>IF(W16-AdjustedSCE!$AY19*(100-$A$4)/10&lt;0,0,W16-AdjustedSCE!$AY19*(100-$A$4)/10)</f>
        <v>14754348.4914</v>
      </c>
      <c r="Y16" s="9">
        <f>IF(X16-AdjustedSCE!$AY19*(100-$A$4)/10&lt;0,0,X16-AdjustedSCE!$AY19*(100-$A$4)/10)</f>
        <v>13799998.6182</v>
      </c>
      <c r="Z16" s="9">
        <f>IF(Y16-AdjustedSCE!$AY19*(100-$A$4)/10&lt;0,0,Y16-AdjustedSCE!$AY19*(100-$A$4)/10)</f>
        <v>12845648.745000001</v>
      </c>
      <c r="AA16" s="9">
        <f>IF(Z16-AdjustedSCE!$AY19*(100-$A$4)/10&lt;0,0,Z16-AdjustedSCE!$AY19*(100-$A$4)/10)</f>
        <v>11891298.871800002</v>
      </c>
      <c r="AB16" s="9">
        <f>IF(AA16-AdjustedSCE!$AY19*(100-$A$4)/10&lt;0,0,AA16-AdjustedSCE!$AY19*(100-$A$4)/10)</f>
        <v>10936948.998600002</v>
      </c>
      <c r="AC16" s="9">
        <f>IF(AB16-AdjustedSCE!$AY19*(100-$A$4)/10&lt;0,0,AB16-AdjustedSCE!$AY19*(100-$A$4)/10)</f>
        <v>9982599.125400003</v>
      </c>
      <c r="AD16" s="9">
        <f>IF(AC16-AdjustedSCE!$AY19*(100-$A$4)/10&lt;0,0,AC16-AdjustedSCE!$AY19*(100-$A$4)/10)</f>
        <v>9028249.2522000037</v>
      </c>
      <c r="AE16" s="9">
        <f>IF(AD16-AdjustedSCE!$AY19*(100-$A$4)/10&lt;0,0,AD16-AdjustedSCE!$AY19*(100-$A$4)/10)</f>
        <v>8073899.3790000034</v>
      </c>
      <c r="AF16" s="9">
        <f>IF(AE16-AdjustedSCE!$AY19*(100-$A$4)/10&lt;0,0,AE16-AdjustedSCE!$AY19*(100-$A$4)/10)</f>
        <v>7119549.5058000032</v>
      </c>
      <c r="AG16" s="9">
        <f>IF(AF16-AdjustedSCE!$AY19*(100-$A$4)/10&lt;0,0,AF16-AdjustedSCE!$AY19*(100-$A$4)/10)</f>
        <v>6165199.6326000029</v>
      </c>
      <c r="AH16" s="9">
        <f>IF(AG16-AdjustedSCE!$AY19*(100-$A$4)/10&lt;0,0,AG16-AdjustedSCE!$AY19*(100-$A$4)/10)</f>
        <v>5210849.7594000027</v>
      </c>
      <c r="AI16" s="6">
        <v>0</v>
      </c>
      <c r="AJ16" s="6"/>
      <c r="AK16" s="6"/>
      <c r="AL16" s="46" t="s">
        <v>72</v>
      </c>
      <c r="AM16" s="45">
        <v>20</v>
      </c>
      <c r="AN16" s="46" t="s">
        <v>6</v>
      </c>
      <c r="AO16" s="45">
        <v>13</v>
      </c>
      <c r="AP16" s="45">
        <v>17617398</v>
      </c>
      <c r="AQ16" s="45">
        <v>16663048</v>
      </c>
      <c r="AR16" s="45">
        <v>954350</v>
      </c>
      <c r="AS16" s="45">
        <v>58</v>
      </c>
      <c r="AT16" s="45">
        <v>954350</v>
      </c>
      <c r="AU16" s="45">
        <v>0.60699999999999998</v>
      </c>
      <c r="AV16" s="45">
        <v>68</v>
      </c>
      <c r="AW16" s="45">
        <v>648958</v>
      </c>
      <c r="AY16" s="46" t="s">
        <v>72</v>
      </c>
      <c r="AZ16" s="45">
        <v>21</v>
      </c>
      <c r="BA16" s="46" t="s">
        <v>6</v>
      </c>
      <c r="BB16" s="45">
        <v>20</v>
      </c>
      <c r="BC16" s="45">
        <v>782001</v>
      </c>
    </row>
    <row r="17" spans="1:55" ht="14.25" customHeight="1">
      <c r="A17" s="63" t="s">
        <v>72</v>
      </c>
      <c r="B17" s="67">
        <v>0.234125</v>
      </c>
      <c r="C17" s="65">
        <f>$A$8*($B17/$A$10)</f>
        <v>2.9839460784313726E-4</v>
      </c>
      <c r="D17" s="66">
        <f>$C17*((100-D$16)/100)*$A$9*100</f>
        <v>4.0581666666666669E-2</v>
      </c>
      <c r="E17" s="66">
        <f t="shared" ref="E17:F30" si="3">$C17*((100-E$16)/100)*$A$9*100</f>
        <v>3.0436249999999998E-2</v>
      </c>
      <c r="F17" s="66">
        <f t="shared" si="3"/>
        <v>2.0290833333333334E-2</v>
      </c>
      <c r="H17" s="68">
        <f t="shared" ref="H17:J30" si="4">275 * POWER(2.718,(D17+2)/5.35) - 400</f>
        <v>2.6826105040712491</v>
      </c>
      <c r="I17" s="68">
        <f t="shared" si="4"/>
        <v>1.9197901505495452</v>
      </c>
      <c r="J17" s="68">
        <f t="shared" si="4"/>
        <v>1.1584148430183063</v>
      </c>
      <c r="L17" s="49">
        <f>H17*$A$11</f>
        <v>46.524335131407398</v>
      </c>
      <c r="M17" s="49">
        <f t="shared" ref="M17:N30" si="5">I17*$A$11</f>
        <v>33.294792594970723</v>
      </c>
      <c r="N17" s="49">
        <f t="shared" si="5"/>
        <v>20.090311394810282</v>
      </c>
      <c r="Q17" s="5">
        <v>21</v>
      </c>
      <c r="R17" s="5"/>
      <c r="S17" s="5">
        <v>20</v>
      </c>
      <c r="T17" s="5"/>
      <c r="U17" s="9">
        <f>AdjustedSCE!AZ20* (100-$A$3)/100</f>
        <v>15582258.071999999</v>
      </c>
      <c r="V17" s="9">
        <f>IF(U17-AdjustedSCE!$AY20*(100-$A$4)/10&lt;0,0,U17-AdjustedSCE!$AY20*(100-$A$4)/10)</f>
        <v>14472929.030399999</v>
      </c>
      <c r="W17" s="9">
        <f>IF(V17-AdjustedSCE!$AY20*(100-$A$4)/10&lt;0,0,V17-AdjustedSCE!$AY20*(100-$A$4)/10)</f>
        <v>13363599.988799999</v>
      </c>
      <c r="X17" s="9">
        <f>IF(W17-AdjustedSCE!$AY20*(100-$A$4)/10&lt;0,0,W17-AdjustedSCE!$AY20*(100-$A$4)/10)</f>
        <v>12254270.947199998</v>
      </c>
      <c r="Y17" s="9">
        <f>IF(X17-AdjustedSCE!$AY20*(100-$A$4)/10&lt;0,0,X17-AdjustedSCE!$AY20*(100-$A$4)/10)</f>
        <v>11144941.905599998</v>
      </c>
      <c r="Z17" s="9">
        <f>IF(Y17-AdjustedSCE!$AY20*(100-$A$4)/10&lt;0,0,Y17-AdjustedSCE!$AY20*(100-$A$4)/10)</f>
        <v>10035612.863999998</v>
      </c>
      <c r="AA17" s="9">
        <f>IF(Z17-AdjustedSCE!$AY20*(100-$A$4)/10&lt;0,0,Z17-AdjustedSCE!$AY20*(100-$A$4)/10)</f>
        <v>8926283.8223999981</v>
      </c>
      <c r="AB17" s="9">
        <f>IF(AA17-AdjustedSCE!$AY20*(100-$A$4)/10&lt;0,0,AA17-AdjustedSCE!$AY20*(100-$A$4)/10)</f>
        <v>7816954.780799998</v>
      </c>
      <c r="AC17" s="9">
        <f>IF(AB17-AdjustedSCE!$AY20*(100-$A$4)/10&lt;0,0,AB17-AdjustedSCE!$AY20*(100-$A$4)/10)</f>
        <v>6707625.7391999979</v>
      </c>
      <c r="AD17" s="9">
        <f>IF(AC17-AdjustedSCE!$AY20*(100-$A$4)/10&lt;0,0,AC17-AdjustedSCE!$AY20*(100-$A$4)/10)</f>
        <v>5598296.6975999977</v>
      </c>
      <c r="AE17" s="9">
        <f>IF(AD17-AdjustedSCE!$AY20*(100-$A$4)/10&lt;0,0,AD17-AdjustedSCE!$AY20*(100-$A$4)/10)</f>
        <v>4488967.6559999976</v>
      </c>
      <c r="AF17" s="9">
        <f>IF(AE17-AdjustedSCE!$AY20*(100-$A$4)/10&lt;0,0,AE17-AdjustedSCE!$AY20*(100-$A$4)/10)</f>
        <v>3379638.6143999975</v>
      </c>
      <c r="AG17" s="9">
        <f>IF(AF17-AdjustedSCE!$AY20*(100-$A$4)/10&lt;0,0,AF17-AdjustedSCE!$AY20*(100-$A$4)/10)</f>
        <v>2270309.5727999974</v>
      </c>
      <c r="AH17" s="9">
        <f>IF(AG17-AdjustedSCE!$AY20*(100-$A$4)/10&lt;0,0,AG17-AdjustedSCE!$AY20*(100-$A$4)/10)</f>
        <v>1160980.5311999975</v>
      </c>
      <c r="AI17" s="6">
        <v>0</v>
      </c>
      <c r="AJ17" s="6"/>
      <c r="AK17" s="6"/>
      <c r="AL17" s="46" t="s">
        <v>72</v>
      </c>
      <c r="AM17" s="45">
        <v>21</v>
      </c>
      <c r="AN17" s="46" t="s">
        <v>6</v>
      </c>
      <c r="AO17" s="45">
        <v>20</v>
      </c>
      <c r="AP17" s="45">
        <v>15582258</v>
      </c>
      <c r="AQ17" s="45">
        <v>14472929</v>
      </c>
      <c r="AR17" s="45">
        <v>1109329</v>
      </c>
      <c r="AS17" s="45">
        <v>59</v>
      </c>
      <c r="AT17" s="45">
        <v>562300</v>
      </c>
      <c r="AU17" s="45">
        <v>0.36799999999999999</v>
      </c>
      <c r="AV17" s="45">
        <v>70</v>
      </c>
      <c r="AW17" s="45">
        <v>393610</v>
      </c>
      <c r="AY17" s="46" t="s">
        <v>72</v>
      </c>
      <c r="AZ17" s="45">
        <v>22</v>
      </c>
      <c r="BA17" s="46" t="s">
        <v>6</v>
      </c>
      <c r="BB17" s="45">
        <v>27</v>
      </c>
      <c r="BC17" s="45">
        <v>938662</v>
      </c>
    </row>
    <row r="18" spans="1:55" ht="14.25" customHeight="1">
      <c r="A18" s="63" t="s">
        <v>73</v>
      </c>
      <c r="B18" s="67">
        <v>0.46890900000000002</v>
      </c>
      <c r="C18" s="65">
        <f t="shared" ref="C18:C30" si="6">$A$8*($B18/$A$10)</f>
        <v>5.9762911764705889E-4</v>
      </c>
      <c r="D18" s="66">
        <f t="shared" ref="D18:D30" si="7">$C18*((100-D$16)/100)*$A$9*100</f>
        <v>8.1277560000000013E-2</v>
      </c>
      <c r="E18" s="66">
        <f t="shared" si="3"/>
        <v>6.0958169999999999E-2</v>
      </c>
      <c r="F18" s="66">
        <f t="shared" si="3"/>
        <v>4.0638780000000006E-2</v>
      </c>
      <c r="H18" s="68">
        <f t="shared" si="4"/>
        <v>5.7570595469920818</v>
      </c>
      <c r="I18" s="68">
        <f t="shared" si="4"/>
        <v>4.2190693957613803</v>
      </c>
      <c r="J18" s="68">
        <f t="shared" si="4"/>
        <v>2.6869088749699586</v>
      </c>
      <c r="L18" s="49">
        <f t="shared" ref="L18:L30" si="8">H18*$A$11</f>
        <v>99.844299919513858</v>
      </c>
      <c r="M18" s="49">
        <f t="shared" si="5"/>
        <v>73.171039259396565</v>
      </c>
      <c r="N18" s="49">
        <f t="shared" si="5"/>
        <v>46.598881491345651</v>
      </c>
      <c r="Q18" s="5">
        <v>22</v>
      </c>
      <c r="R18" s="5"/>
      <c r="S18" s="5">
        <v>27</v>
      </c>
      <c r="T18" s="5"/>
      <c r="U18" s="9">
        <f>AdjustedSCE!AZ21* (100-$A$3)/100</f>
        <v>13600720.125000002</v>
      </c>
      <c r="V18" s="9">
        <f>IF(U18-AdjustedSCE!$AY21*(100-$A$4)/10&lt;0,0,U18-AdjustedSCE!$AY21*(100-$A$4)/10)</f>
        <v>12314882.226600002</v>
      </c>
      <c r="W18" s="9">
        <f>IF(V18-AdjustedSCE!$AY21*(100-$A$4)/10&lt;0,0,V18-AdjustedSCE!$AY21*(100-$A$4)/10)</f>
        <v>11029044.328200003</v>
      </c>
      <c r="X18" s="9">
        <f>IF(W18-AdjustedSCE!$AY21*(100-$A$4)/10&lt;0,0,W18-AdjustedSCE!$AY21*(100-$A$4)/10)</f>
        <v>9743206.4298000038</v>
      </c>
      <c r="Y18" s="9">
        <f>IF(X18-AdjustedSCE!$AY21*(100-$A$4)/10&lt;0,0,X18-AdjustedSCE!$AY21*(100-$A$4)/10)</f>
        <v>8457368.5314000044</v>
      </c>
      <c r="Z18" s="9">
        <f>IF(Y18-AdjustedSCE!$AY21*(100-$A$4)/10&lt;0,0,Y18-AdjustedSCE!$AY21*(100-$A$4)/10)</f>
        <v>7171530.6330000041</v>
      </c>
      <c r="AA18" s="9">
        <f>IF(Z18-AdjustedSCE!$AY21*(100-$A$4)/10&lt;0,0,Z18-AdjustedSCE!$AY21*(100-$A$4)/10)</f>
        <v>5885692.7346000038</v>
      </c>
      <c r="AB18" s="9">
        <f>IF(AA18-AdjustedSCE!$AY21*(100-$A$4)/10&lt;0,0,AA18-AdjustedSCE!$AY21*(100-$A$4)/10)</f>
        <v>4599854.8362000035</v>
      </c>
      <c r="AC18" s="9">
        <f>IF(AB18-AdjustedSCE!$AY21*(100-$A$4)/10&lt;0,0,AB18-AdjustedSCE!$AY21*(100-$A$4)/10)</f>
        <v>3314016.9378000032</v>
      </c>
      <c r="AD18" s="9">
        <f>IF(AC18-AdjustedSCE!$AY21*(100-$A$4)/10&lt;0,0,AC18-AdjustedSCE!$AY21*(100-$A$4)/10)</f>
        <v>2028179.0394000032</v>
      </c>
      <c r="AE18" s="9">
        <f>IF(AD18-AdjustedSCE!$AY21*(100-$A$4)/10&lt;0,0,AD18-AdjustedSCE!$AY21*(100-$A$4)/10)</f>
        <v>742341.14100000309</v>
      </c>
      <c r="AF18" s="9">
        <f>IF(AE18-AdjustedSCE!$AY21*(100-$A$4)/10&lt;0,0,AE18-AdjustedSCE!$AY21*(100-$A$4)/10)</f>
        <v>0</v>
      </c>
      <c r="AG18" s="9">
        <f>IF(AF18-AdjustedSCE!$AY21*(100-$A$4)/10&lt;0,0,AF18-AdjustedSCE!$AY21*(100-$A$4)/10)</f>
        <v>0</v>
      </c>
      <c r="AH18" s="9">
        <f>IF(AG18-AdjustedSCE!$AY21*(100-$A$4)/10&lt;0,0,AG18-AdjustedSCE!$AY21*(100-$A$4)/10)</f>
        <v>0</v>
      </c>
      <c r="AI18" s="6">
        <v>0</v>
      </c>
      <c r="AJ18" s="6"/>
      <c r="AK18" s="6"/>
      <c r="AL18" s="46" t="s">
        <v>72</v>
      </c>
      <c r="AM18" s="45">
        <v>21</v>
      </c>
      <c r="AN18" s="46" t="s">
        <v>6</v>
      </c>
      <c r="AO18" s="45">
        <v>20</v>
      </c>
      <c r="AP18" s="45">
        <v>15582258</v>
      </c>
      <c r="AQ18" s="45">
        <v>14472929</v>
      </c>
      <c r="AR18" s="45">
        <v>1109329</v>
      </c>
      <c r="AS18" s="45">
        <v>60</v>
      </c>
      <c r="AT18" s="45">
        <v>547029</v>
      </c>
      <c r="AU18" s="45">
        <v>0.36899999999999999</v>
      </c>
      <c r="AV18" s="45">
        <v>71</v>
      </c>
      <c r="AW18" s="45">
        <v>388391</v>
      </c>
      <c r="AY18" s="46" t="s">
        <v>72</v>
      </c>
      <c r="AZ18" s="45">
        <v>23</v>
      </c>
      <c r="BA18" s="46" t="s">
        <v>7</v>
      </c>
      <c r="BB18" s="45">
        <v>3</v>
      </c>
      <c r="BC18" s="45">
        <v>1113708</v>
      </c>
    </row>
    <row r="19" spans="1:55" ht="14.25" customHeight="1">
      <c r="A19" s="63" t="s">
        <v>74</v>
      </c>
      <c r="B19" s="67">
        <v>0.70050400000000002</v>
      </c>
      <c r="C19" s="65">
        <f t="shared" si="6"/>
        <v>8.9279921568627461E-4</v>
      </c>
      <c r="D19" s="66">
        <f t="shared" si="7"/>
        <v>0.12142069333333336</v>
      </c>
      <c r="E19" s="66">
        <f t="shared" si="3"/>
        <v>9.1065519999999997E-2</v>
      </c>
      <c r="F19" s="66">
        <f t="shared" si="3"/>
        <v>6.0710346666666679E-2</v>
      </c>
      <c r="H19" s="68">
        <f t="shared" si="4"/>
        <v>8.8127455765435911</v>
      </c>
      <c r="I19" s="68">
        <f t="shared" si="4"/>
        <v>6.5000046976904855</v>
      </c>
      <c r="J19" s="68">
        <f t="shared" si="4"/>
        <v>4.200347487168699</v>
      </c>
      <c r="L19" s="49">
        <f t="shared" si="8"/>
        <v>152.83885901762372</v>
      </c>
      <c r="M19" s="49">
        <f t="shared" si="5"/>
        <v>112.72914813839957</v>
      </c>
      <c r="N19" s="49">
        <f t="shared" si="5"/>
        <v>72.846346446800922</v>
      </c>
      <c r="Q19" s="5">
        <v>23</v>
      </c>
      <c r="R19" s="5" t="s">
        <v>7</v>
      </c>
      <c r="S19" s="5">
        <v>3</v>
      </c>
      <c r="T19" s="5"/>
      <c r="U19" s="9">
        <f>AdjustedSCE!AZ22* (100-$A$3)/100</f>
        <v>11691420.048</v>
      </c>
      <c r="V19" s="9">
        <f>IF(U19-AdjustedSCE!$AY22*(100-$A$4)/10&lt;0,0,U19-AdjustedSCE!$AY22*(100-$A$4)/10)</f>
        <v>10206475.711200001</v>
      </c>
      <c r="W19" s="9">
        <f>IF(V19-AdjustedSCE!$AY22*(100-$A$4)/10&lt;0,0,V19-AdjustedSCE!$AY22*(100-$A$4)/10)</f>
        <v>8721531.374400001</v>
      </c>
      <c r="X19" s="9">
        <f>IF(W19-AdjustedSCE!$AY22*(100-$A$4)/10&lt;0,0,W19-AdjustedSCE!$AY22*(100-$A$4)/10)</f>
        <v>7236587.0376000004</v>
      </c>
      <c r="Y19" s="9">
        <f>IF(X19-AdjustedSCE!$AY22*(100-$A$4)/10&lt;0,0,X19-AdjustedSCE!$AY22*(100-$A$4)/10)</f>
        <v>5751642.7007999998</v>
      </c>
      <c r="Z19" s="9">
        <f>IF(Y19-AdjustedSCE!$AY22*(100-$A$4)/10&lt;0,0,Y19-AdjustedSCE!$AY22*(100-$A$4)/10)</f>
        <v>4266698.3639999991</v>
      </c>
      <c r="AA19" s="9">
        <f>IF(Z19-AdjustedSCE!$AY22*(100-$A$4)/10&lt;0,0,Z19-AdjustedSCE!$AY22*(100-$A$4)/10)</f>
        <v>2781754.0271999985</v>
      </c>
      <c r="AB19" s="9">
        <f>IF(AA19-AdjustedSCE!$AY22*(100-$A$4)/10&lt;0,0,AA19-AdjustedSCE!$AY22*(100-$A$4)/10)</f>
        <v>1296809.6903999981</v>
      </c>
      <c r="AC19" s="9">
        <f>IF(AB19-AdjustedSCE!$AY22*(100-$A$4)/10&lt;0,0,AB19-AdjustedSCE!$AY22*(100-$A$4)/10)</f>
        <v>0</v>
      </c>
      <c r="AD19" s="9">
        <f>IF(AC19-AdjustedSCE!$AY22*(100-$A$4)/10&lt;0,0,AC19-AdjustedSCE!$AY22*(100-$A$4)/10)</f>
        <v>0</v>
      </c>
      <c r="AE19" s="9">
        <f>IF(AD19-AdjustedSCE!$AY22*(100-$A$4)/10&lt;0,0,AD19-AdjustedSCE!$AY22*(100-$A$4)/10)</f>
        <v>0</v>
      </c>
      <c r="AF19" s="9">
        <f>IF(AE19-AdjustedSCE!$AY22*(100-$A$4)/10&lt;0,0,AE19-AdjustedSCE!$AY22*(100-$A$4)/10)</f>
        <v>0</v>
      </c>
      <c r="AG19" s="9">
        <f>IF(AF19-AdjustedSCE!$AY22*(100-$A$4)/10&lt;0,0,AF19-AdjustedSCE!$AY22*(100-$A$4)/10)</f>
        <v>0</v>
      </c>
      <c r="AH19" s="9">
        <f>IF(AG19-AdjustedSCE!$AY22*(100-$A$4)/10&lt;0,0,AG19-AdjustedSCE!$AY22*(100-$A$4)/10)</f>
        <v>0</v>
      </c>
      <c r="AI19" s="6">
        <v>0</v>
      </c>
      <c r="AJ19" s="6"/>
      <c r="AK19" s="6"/>
      <c r="AL19" s="46" t="s">
        <v>72</v>
      </c>
      <c r="AM19" s="45">
        <v>22</v>
      </c>
      <c r="AN19" s="46" t="s">
        <v>6</v>
      </c>
      <c r="AO19" s="45">
        <v>27</v>
      </c>
      <c r="AP19" s="45">
        <v>13600720</v>
      </c>
      <c r="AQ19" s="45">
        <v>12314882</v>
      </c>
      <c r="AR19" s="45">
        <v>1285838</v>
      </c>
      <c r="AS19" s="45">
        <v>60</v>
      </c>
      <c r="AT19" s="45">
        <v>63505</v>
      </c>
      <c r="AU19" s="45">
        <v>4.2999999999999997E-2</v>
      </c>
      <c r="AV19" s="45">
        <v>73</v>
      </c>
      <c r="AW19" s="45">
        <v>46359</v>
      </c>
      <c r="AY19" s="46" t="s">
        <v>72</v>
      </c>
      <c r="AZ19" s="45">
        <v>24</v>
      </c>
      <c r="BA19" s="46" t="s">
        <v>7</v>
      </c>
      <c r="BB19" s="45">
        <v>10</v>
      </c>
      <c r="BC19" s="45">
        <v>1018097</v>
      </c>
    </row>
    <row r="20" spans="1:55" ht="14.25" customHeight="1">
      <c r="A20" s="63" t="s">
        <v>75</v>
      </c>
      <c r="B20" s="67">
        <v>0.923234</v>
      </c>
      <c r="C20" s="65">
        <f t="shared" si="6"/>
        <v>1.1766707843137256E-3</v>
      </c>
      <c r="D20" s="66">
        <f t="shared" si="7"/>
        <v>0.16002722666666669</v>
      </c>
      <c r="E20" s="66">
        <f t="shared" si="3"/>
        <v>0.12002041999999999</v>
      </c>
      <c r="F20" s="66">
        <f t="shared" si="3"/>
        <v>8.0013613333333344E-2</v>
      </c>
      <c r="H20" s="68">
        <f t="shared" si="4"/>
        <v>11.773171315643992</v>
      </c>
      <c r="I20" s="68">
        <f t="shared" si="4"/>
        <v>8.7057707467420755</v>
      </c>
      <c r="J20" s="68">
        <f t="shared" si="4"/>
        <v>5.6612200061086355</v>
      </c>
      <c r="L20" s="49">
        <f t="shared" si="8"/>
        <v>204.18132524912602</v>
      </c>
      <c r="M20" s="49">
        <f t="shared" si="5"/>
        <v>150.98360167603136</v>
      </c>
      <c r="N20" s="49">
        <f t="shared" si="5"/>
        <v>98.182161151274983</v>
      </c>
      <c r="Q20" s="5">
        <v>24</v>
      </c>
      <c r="R20" s="5"/>
      <c r="S20" s="5">
        <v>10</v>
      </c>
      <c r="T20" s="5"/>
      <c r="U20" s="9">
        <f>AdjustedSCE!AZ23* (100-$A$3)/100</f>
        <v>9872993.6190000065</v>
      </c>
      <c r="V20" s="9">
        <f>IF(U20-AdjustedSCE!$AY23*(100-$A$4)/10&lt;0,0,U20-AdjustedSCE!$AY23*(100-$A$4)/10)</f>
        <v>8544140.6958000064</v>
      </c>
      <c r="W20" s="9">
        <f>IF(V20-AdjustedSCE!$AY23*(100-$A$4)/10&lt;0,0,V20-AdjustedSCE!$AY23*(100-$A$4)/10)</f>
        <v>7215287.7726000063</v>
      </c>
      <c r="X20" s="9">
        <f>IF(W20-AdjustedSCE!$AY23*(100-$A$4)/10&lt;0,0,W20-AdjustedSCE!$AY23*(100-$A$4)/10)</f>
        <v>5886434.8494000062</v>
      </c>
      <c r="Y20" s="9">
        <f>IF(X20-AdjustedSCE!$AY23*(100-$A$4)/10&lt;0,0,X20-AdjustedSCE!$AY23*(100-$A$4)/10)</f>
        <v>4557581.9262000062</v>
      </c>
      <c r="Z20" s="9">
        <f>IF(Y20-AdjustedSCE!$AY23*(100-$A$4)/10&lt;0,0,Y20-AdjustedSCE!$AY23*(100-$A$4)/10)</f>
        <v>3228729.0030000061</v>
      </c>
      <c r="AA20" s="9">
        <f>IF(Z20-AdjustedSCE!$AY23*(100-$A$4)/10&lt;0,0,Z20-AdjustedSCE!$AY23*(100-$A$4)/10)</f>
        <v>1899876.0798000058</v>
      </c>
      <c r="AB20" s="9">
        <f>IF(AA20-AdjustedSCE!$AY23*(100-$A$4)/10&lt;0,0,AA20-AdjustedSCE!$AY23*(100-$A$4)/10)</f>
        <v>571023.15660000546</v>
      </c>
      <c r="AC20" s="9">
        <f>IF(AB20-AdjustedSCE!$AY23*(100-$A$4)/10&lt;0,0,AB20-AdjustedSCE!$AY23*(100-$A$4)/10)</f>
        <v>0</v>
      </c>
      <c r="AD20" s="9">
        <f>IF(AC20-AdjustedSCE!$AY23*(100-$A$4)/10&lt;0,0,AC20-AdjustedSCE!$AY23*(100-$A$4)/10)</f>
        <v>0</v>
      </c>
      <c r="AE20" s="9">
        <f>IF(AD20-AdjustedSCE!$AY23*(100-$A$4)/10&lt;0,0,AD20-AdjustedSCE!$AY23*(100-$A$4)/10)</f>
        <v>0</v>
      </c>
      <c r="AF20" s="9">
        <f>IF(AE20-AdjustedSCE!$AY23*(100-$A$4)/10&lt;0,0,AE20-AdjustedSCE!$AY23*(100-$A$4)/10)</f>
        <v>0</v>
      </c>
      <c r="AG20" s="9">
        <f>IF(AF20-AdjustedSCE!$AY23*(100-$A$4)/10&lt;0,0,AF20-AdjustedSCE!$AY23*(100-$A$4)/10)</f>
        <v>0</v>
      </c>
      <c r="AH20" s="9">
        <f>IF(AG20-AdjustedSCE!$AY23*(100-$A$4)/10&lt;0,0,AG20-AdjustedSCE!$AY23*(100-$A$4)/10)</f>
        <v>0</v>
      </c>
      <c r="AI20" s="6">
        <v>0</v>
      </c>
      <c r="AJ20" s="6"/>
      <c r="AK20" s="6"/>
      <c r="AL20" s="46" t="s">
        <v>72</v>
      </c>
      <c r="AM20" s="45">
        <v>22</v>
      </c>
      <c r="AN20" s="46" t="s">
        <v>6</v>
      </c>
      <c r="AO20" s="45">
        <v>27</v>
      </c>
      <c r="AP20" s="45">
        <v>13600720</v>
      </c>
      <c r="AQ20" s="45">
        <v>12314882</v>
      </c>
      <c r="AR20" s="45">
        <v>1285838</v>
      </c>
      <c r="AS20" s="45">
        <v>61</v>
      </c>
      <c r="AT20" s="45">
        <v>1222333</v>
      </c>
      <c r="AU20" s="45">
        <v>0.85</v>
      </c>
      <c r="AV20" s="45">
        <v>73</v>
      </c>
      <c r="AW20" s="45">
        <v>892303</v>
      </c>
      <c r="AY20" s="46" t="s">
        <v>72</v>
      </c>
      <c r="AZ20" s="45">
        <v>25</v>
      </c>
      <c r="BA20" s="46" t="s">
        <v>7</v>
      </c>
      <c r="BB20" s="45">
        <v>17</v>
      </c>
      <c r="BC20" s="45">
        <v>885114</v>
      </c>
    </row>
    <row r="21" spans="1:55" ht="14.25" customHeight="1">
      <c r="A21" s="63" t="s">
        <v>50</v>
      </c>
      <c r="B21" s="67">
        <v>1.136695</v>
      </c>
      <c r="C21" s="65">
        <f t="shared" si="6"/>
        <v>1.4487289215686277E-3</v>
      </c>
      <c r="D21" s="66">
        <f t="shared" si="7"/>
        <v>0.19702713333333335</v>
      </c>
      <c r="E21" s="66">
        <f t="shared" si="3"/>
        <v>0.14777034999999999</v>
      </c>
      <c r="F21" s="66">
        <f t="shared" si="3"/>
        <v>9.8513566666666677E-2</v>
      </c>
      <c r="H21" s="68">
        <f t="shared" si="4"/>
        <v>14.630514030929191</v>
      </c>
      <c r="I21" s="68">
        <f t="shared" si="4"/>
        <v>10.830974329907519</v>
      </c>
      <c r="J21" s="68">
        <f t="shared" si="4"/>
        <v>7.0662523797535073</v>
      </c>
      <c r="L21" s="49">
        <f t="shared" si="8"/>
        <v>253.73602947080286</v>
      </c>
      <c r="M21" s="49">
        <f t="shared" si="5"/>
        <v>187.84086573863075</v>
      </c>
      <c r="N21" s="49">
        <f t="shared" si="5"/>
        <v>122.54954393857308</v>
      </c>
      <c r="Q21" s="5">
        <v>25</v>
      </c>
      <c r="R21" s="5"/>
      <c r="S21" s="5">
        <v>17</v>
      </c>
      <c r="T21" s="5"/>
      <c r="U21" s="9">
        <f>AdjustedSCE!AZ24* (100-$A$3)/100</f>
        <v>8164076.6159999957</v>
      </c>
      <c r="V21" s="9">
        <f>IF(U21-AdjustedSCE!$AY24*(100-$A$4)/10&lt;0,0,U21-AdjustedSCE!$AY24*(100-$A$4)/10)</f>
        <v>7027994.3651999952</v>
      </c>
      <c r="W21" s="9">
        <f>IF(V21-AdjustedSCE!$AY24*(100-$A$4)/10&lt;0,0,V21-AdjustedSCE!$AY24*(100-$A$4)/10)</f>
        <v>5891912.1143999947</v>
      </c>
      <c r="X21" s="9">
        <f>IF(W21-AdjustedSCE!$AY24*(100-$A$4)/10&lt;0,0,W21-AdjustedSCE!$AY24*(100-$A$4)/10)</f>
        <v>4755829.8635999942</v>
      </c>
      <c r="Y21" s="9">
        <f>IF(X21-AdjustedSCE!$AY24*(100-$A$4)/10&lt;0,0,X21-AdjustedSCE!$AY24*(100-$A$4)/10)</f>
        <v>3619747.6127999937</v>
      </c>
      <c r="Z21" s="9">
        <f>IF(Y21-AdjustedSCE!$AY24*(100-$A$4)/10&lt;0,0,Y21-AdjustedSCE!$AY24*(100-$A$4)/10)</f>
        <v>2483665.3619999932</v>
      </c>
      <c r="AA21" s="9">
        <f>IF(Z21-AdjustedSCE!$AY24*(100-$A$4)/10&lt;0,0,Z21-AdjustedSCE!$AY24*(100-$A$4)/10)</f>
        <v>1347583.1111999929</v>
      </c>
      <c r="AB21" s="9">
        <f>IF(AA21-AdjustedSCE!$AY24*(100-$A$4)/10&lt;0,0,AA21-AdjustedSCE!$AY24*(100-$A$4)/10)</f>
        <v>211500.86039999267</v>
      </c>
      <c r="AC21" s="9">
        <f>IF(AB21-AdjustedSCE!$AY24*(100-$A$4)/10&lt;0,0,AB21-AdjustedSCE!$AY24*(100-$A$4)/10)</f>
        <v>0</v>
      </c>
      <c r="AD21" s="9">
        <f>IF(AC21-AdjustedSCE!$AY24*(100-$A$4)/10&lt;0,0,AC21-AdjustedSCE!$AY24*(100-$A$4)/10)</f>
        <v>0</v>
      </c>
      <c r="AE21" s="9">
        <f>IF(AD21-AdjustedSCE!$AY24*(100-$A$4)/10&lt;0,0,AD21-AdjustedSCE!$AY24*(100-$A$4)/10)</f>
        <v>0</v>
      </c>
      <c r="AF21" s="9">
        <f>IF(AE21-AdjustedSCE!$AY24*(100-$A$4)/10&lt;0,0,AE21-AdjustedSCE!$AY24*(100-$A$4)/10)</f>
        <v>0</v>
      </c>
      <c r="AG21" s="9">
        <f>IF(AF21-AdjustedSCE!$AY24*(100-$A$4)/10&lt;0,0,AF21-AdjustedSCE!$AY24*(100-$A$4)/10)</f>
        <v>0</v>
      </c>
      <c r="AH21" s="9">
        <f>IF(AG21-AdjustedSCE!$AY24*(100-$A$4)/10&lt;0,0,AG21-AdjustedSCE!$AY24*(100-$A$4)/10)</f>
        <v>0</v>
      </c>
      <c r="AI21" s="6">
        <v>0</v>
      </c>
      <c r="AJ21" s="6"/>
      <c r="AK21" s="6"/>
      <c r="AL21" s="46" t="s">
        <v>72</v>
      </c>
      <c r="AM21" s="45">
        <v>23</v>
      </c>
      <c r="AN21" s="46" t="s">
        <v>7</v>
      </c>
      <c r="AO21" s="45">
        <v>3</v>
      </c>
      <c r="AP21" s="45">
        <v>11691420</v>
      </c>
      <c r="AQ21" s="45">
        <v>10206476</v>
      </c>
      <c r="AR21" s="45">
        <v>1484944</v>
      </c>
      <c r="AS21" s="45">
        <v>62</v>
      </c>
      <c r="AT21" s="45">
        <v>984111</v>
      </c>
      <c r="AU21" s="45">
        <v>0.70699999999999996</v>
      </c>
      <c r="AV21" s="45">
        <v>75</v>
      </c>
      <c r="AW21" s="45">
        <v>738083</v>
      </c>
      <c r="AY21" s="46" t="s">
        <v>72</v>
      </c>
      <c r="AZ21" s="45">
        <v>26</v>
      </c>
      <c r="BA21" s="46" t="s">
        <v>7</v>
      </c>
      <c r="BB21" s="45">
        <v>24</v>
      </c>
      <c r="BC21" s="45">
        <v>763748</v>
      </c>
    </row>
    <row r="22" spans="1:55" ht="14.25" customHeight="1">
      <c r="A22" s="63" t="s">
        <v>51</v>
      </c>
      <c r="B22" s="67">
        <v>1.3397429999999999</v>
      </c>
      <c r="C22" s="65">
        <f t="shared" si="6"/>
        <v>1.707515588235294E-3</v>
      </c>
      <c r="D22" s="66">
        <f t="shared" si="7"/>
        <v>0.23222211999999998</v>
      </c>
      <c r="E22" s="66">
        <f t="shared" si="3"/>
        <v>0.17416658999999998</v>
      </c>
      <c r="F22" s="66">
        <f t="shared" si="3"/>
        <v>0.11611105999999999</v>
      </c>
      <c r="H22" s="68">
        <f t="shared" si="4"/>
        <v>17.366868715595274</v>
      </c>
      <c r="I22" s="68">
        <f t="shared" si="4"/>
        <v>12.862761160660966</v>
      </c>
      <c r="J22" s="68">
        <f t="shared" si="4"/>
        <v>8.407260685940912</v>
      </c>
      <c r="L22" s="49">
        <f t="shared" si="8"/>
        <v>301.19244634332108</v>
      </c>
      <c r="M22" s="49">
        <f t="shared" si="5"/>
        <v>223.0780092919324</v>
      </c>
      <c r="N22" s="49">
        <f t="shared" si="5"/>
        <v>145.8065615922275</v>
      </c>
      <c r="Q22" s="5">
        <v>26</v>
      </c>
      <c r="R22" s="5"/>
      <c r="S22" s="5">
        <v>24</v>
      </c>
      <c r="T22" s="5"/>
      <c r="U22" s="9">
        <f>AdjustedSCE!AZ25* (100-$A$3)/100</f>
        <v>6583304.8170000054</v>
      </c>
      <c r="V22" s="9">
        <f>IF(U22-AdjustedSCE!$AY25*(100-$A$4)/10&lt;0,0,U22-AdjustedSCE!$AY25*(100-$A$4)/10)</f>
        <v>5616534.5514000049</v>
      </c>
      <c r="W22" s="9">
        <f>IF(V22-AdjustedSCE!$AY25*(100-$A$4)/10&lt;0,0,V22-AdjustedSCE!$AY25*(100-$A$4)/10)</f>
        <v>4649764.2858000044</v>
      </c>
      <c r="X22" s="9">
        <f>IF(W22-AdjustedSCE!$AY25*(100-$A$4)/10&lt;0,0,W22-AdjustedSCE!$AY25*(100-$A$4)/10)</f>
        <v>3682994.0202000043</v>
      </c>
      <c r="Y22" s="9">
        <f>IF(X22-AdjustedSCE!$AY25*(100-$A$4)/10&lt;0,0,X22-AdjustedSCE!$AY25*(100-$A$4)/10)</f>
        <v>2716223.7546000043</v>
      </c>
      <c r="Z22" s="9">
        <f>IF(Y22-AdjustedSCE!$AY25*(100-$A$4)/10&lt;0,0,Y22-AdjustedSCE!$AY25*(100-$A$4)/10)</f>
        <v>1749453.4890000043</v>
      </c>
      <c r="AA22" s="9">
        <f>IF(Z22-AdjustedSCE!$AY25*(100-$A$4)/10&lt;0,0,Z22-AdjustedSCE!$AY25*(100-$A$4)/10)</f>
        <v>782683.22340000409</v>
      </c>
      <c r="AB22" s="9">
        <f>IF(AA22-AdjustedSCE!$AY25*(100-$A$4)/10&lt;0,0,AA22-AdjustedSCE!$AY25*(100-$A$4)/10)</f>
        <v>0</v>
      </c>
      <c r="AC22" s="9">
        <f>IF(AB22-AdjustedSCE!$AY25*(100-$A$4)/10&lt;0,0,AB22-AdjustedSCE!$AY25*(100-$A$4)/10)</f>
        <v>0</v>
      </c>
      <c r="AD22" s="9">
        <f>IF(AC22-AdjustedSCE!$AY25*(100-$A$4)/10&lt;0,0,AC22-AdjustedSCE!$AY25*(100-$A$4)/10)</f>
        <v>0</v>
      </c>
      <c r="AE22" s="9">
        <f>IF(AD22-AdjustedSCE!$AY25*(100-$A$4)/10&lt;0,0,AD22-AdjustedSCE!$AY25*(100-$A$4)/10)</f>
        <v>0</v>
      </c>
      <c r="AF22" s="9">
        <f>IF(AE22-AdjustedSCE!$AY25*(100-$A$4)/10&lt;0,0,AE22-AdjustedSCE!$AY25*(100-$A$4)/10)</f>
        <v>0</v>
      </c>
      <c r="AG22" s="9">
        <f>IF(AF22-AdjustedSCE!$AY25*(100-$A$4)/10&lt;0,0,AF22-AdjustedSCE!$AY25*(100-$A$4)/10)</f>
        <v>0</v>
      </c>
      <c r="AH22" s="9">
        <f>IF(AG22-AdjustedSCE!$AY25*(100-$A$4)/10&lt;0,0,AG22-AdjustedSCE!$AY25*(100-$A$4)/10)</f>
        <v>0</v>
      </c>
      <c r="AI22" s="6">
        <v>0</v>
      </c>
      <c r="AJ22" s="6"/>
      <c r="AK22" s="6"/>
      <c r="AL22" s="46" t="s">
        <v>72</v>
      </c>
      <c r="AM22" s="45">
        <v>23</v>
      </c>
      <c r="AN22" s="46" t="s">
        <v>7</v>
      </c>
      <c r="AO22" s="45">
        <v>3</v>
      </c>
      <c r="AP22" s="45">
        <v>11691420</v>
      </c>
      <c r="AQ22" s="45">
        <v>10206476</v>
      </c>
      <c r="AR22" s="45">
        <v>1484944</v>
      </c>
      <c r="AS22" s="45">
        <v>63</v>
      </c>
      <c r="AT22" s="45">
        <v>500833</v>
      </c>
      <c r="AU22" s="45">
        <v>0.372</v>
      </c>
      <c r="AV22" s="45">
        <v>75</v>
      </c>
      <c r="AW22" s="45">
        <v>375625</v>
      </c>
      <c r="AY22" s="46" t="s">
        <v>72</v>
      </c>
      <c r="AZ22" s="45">
        <v>27</v>
      </c>
      <c r="BA22" s="46" t="s">
        <v>8</v>
      </c>
      <c r="BB22" s="45">
        <v>1</v>
      </c>
      <c r="BC22" s="45">
        <v>645452</v>
      </c>
    </row>
    <row r="23" spans="1:55" ht="14.25" customHeight="1">
      <c r="A23" s="63" t="s">
        <v>52</v>
      </c>
      <c r="B23" s="67">
        <v>1.5248839999999999</v>
      </c>
      <c r="C23" s="65">
        <f t="shared" si="6"/>
        <v>1.9434796078431371E-3</v>
      </c>
      <c r="D23" s="66">
        <f t="shared" si="7"/>
        <v>0.26431322666666662</v>
      </c>
      <c r="E23" s="66">
        <f t="shared" si="3"/>
        <v>0.19823491999999995</v>
      </c>
      <c r="F23" s="66">
        <f t="shared" si="3"/>
        <v>0.13215661333333331</v>
      </c>
      <c r="H23" s="68">
        <f t="shared" si="4"/>
        <v>19.877638477507105</v>
      </c>
      <c r="I23" s="68">
        <f t="shared" si="4"/>
        <v>14.724119601524194</v>
      </c>
      <c r="J23" s="68">
        <f t="shared" si="4"/>
        <v>9.6338542888922802</v>
      </c>
      <c r="L23" s="49">
        <f t="shared" si="8"/>
        <v>344.73655893950718</v>
      </c>
      <c r="M23" s="49">
        <f t="shared" si="5"/>
        <v>255.35942464126063</v>
      </c>
      <c r="N23" s="49">
        <f t="shared" si="5"/>
        <v>167.07929267530619</v>
      </c>
      <c r="Q23" s="5">
        <v>27</v>
      </c>
      <c r="R23" s="5" t="s">
        <v>8</v>
      </c>
      <c r="S23" s="5">
        <v>1</v>
      </c>
      <c r="T23" s="5"/>
      <c r="U23" s="9">
        <f>AdjustedSCE!AZ26* (100-$A$3)/100</f>
        <v>5149314.0000000019</v>
      </c>
      <c r="V23" s="9">
        <f>IF(U23-AdjustedSCE!$AY26*(100-$A$4)/10&lt;0,0,U23-AdjustedSCE!$AY26*(100-$A$4)/10)</f>
        <v>4330377.450000002</v>
      </c>
      <c r="W23" s="9">
        <f>IF(V23-AdjustedSCE!$AY26*(100-$A$4)/10&lt;0,0,V23-AdjustedSCE!$AY26*(100-$A$4)/10)</f>
        <v>3511440.9000000022</v>
      </c>
      <c r="X23" s="9">
        <f>IF(W23-AdjustedSCE!$AY26*(100-$A$4)/10&lt;0,0,W23-AdjustedSCE!$AY26*(100-$A$4)/10)</f>
        <v>2692504.3500000024</v>
      </c>
      <c r="Y23" s="9">
        <f>IF(X23-AdjustedSCE!$AY26*(100-$A$4)/10&lt;0,0,X23-AdjustedSCE!$AY26*(100-$A$4)/10)</f>
        <v>1873567.8000000024</v>
      </c>
      <c r="Z23" s="9">
        <f>IF(Y23-AdjustedSCE!$AY26*(100-$A$4)/10&lt;0,0,Y23-AdjustedSCE!$AY26*(100-$A$4)/10)</f>
        <v>1054631.2500000023</v>
      </c>
      <c r="AA23" s="9">
        <f>IF(Z23-AdjustedSCE!$AY26*(100-$A$4)/10&lt;0,0,Z23-AdjustedSCE!$AY26*(100-$A$4)/10)</f>
        <v>235694.70000000228</v>
      </c>
      <c r="AB23" s="9">
        <f>IF(AA23-AdjustedSCE!$AY26*(100-$A$4)/10&lt;0,0,AA23-AdjustedSCE!$AY26*(100-$A$4)/10)</f>
        <v>0</v>
      </c>
      <c r="AC23" s="9">
        <f>IF(AB23-AdjustedSCE!$AY26*(100-$A$4)/10&lt;0,0,AB23-AdjustedSCE!$AY26*(100-$A$4)/10)</f>
        <v>0</v>
      </c>
      <c r="AD23" s="9">
        <f>IF(AC23-AdjustedSCE!$AY26*(100-$A$4)/10&lt;0,0,AC23-AdjustedSCE!$AY26*(100-$A$4)/10)</f>
        <v>0</v>
      </c>
      <c r="AE23" s="9">
        <f>IF(AD23-AdjustedSCE!$AY26*(100-$A$4)/10&lt;0,0,AD23-AdjustedSCE!$AY26*(100-$A$4)/10)</f>
        <v>0</v>
      </c>
      <c r="AF23" s="9">
        <f>IF(AE23-AdjustedSCE!$AY26*(100-$A$4)/10&lt;0,0,AE23-AdjustedSCE!$AY26*(100-$A$4)/10)</f>
        <v>0</v>
      </c>
      <c r="AG23" s="9">
        <f>IF(AF23-AdjustedSCE!$AY26*(100-$A$4)/10&lt;0,0,AF23-AdjustedSCE!$AY26*(100-$A$4)/10)</f>
        <v>0</v>
      </c>
      <c r="AH23" s="9">
        <f>IF(AG23-AdjustedSCE!$AY26*(100-$A$4)/10&lt;0,0,AG23-AdjustedSCE!$AY26*(100-$A$4)/10)</f>
        <v>0</v>
      </c>
      <c r="AI23" s="6">
        <v>0</v>
      </c>
      <c r="AJ23" s="6"/>
      <c r="AK23" s="6"/>
      <c r="AL23" s="46" t="s">
        <v>72</v>
      </c>
      <c r="AM23" s="45">
        <v>24</v>
      </c>
      <c r="AN23" s="46" t="s">
        <v>7</v>
      </c>
      <c r="AO23" s="45">
        <v>10</v>
      </c>
      <c r="AP23" s="45">
        <v>9872994</v>
      </c>
      <c r="AQ23" s="45">
        <v>8544141</v>
      </c>
      <c r="AR23" s="45">
        <v>1328853</v>
      </c>
      <c r="AS23" s="45">
        <v>63</v>
      </c>
      <c r="AT23" s="45">
        <v>511987</v>
      </c>
      <c r="AU23" s="45">
        <v>0.38</v>
      </c>
      <c r="AV23" s="45">
        <v>76</v>
      </c>
      <c r="AW23" s="45">
        <v>389110</v>
      </c>
      <c r="AY23" s="46" t="s">
        <v>72</v>
      </c>
      <c r="AZ23" s="45">
        <v>28</v>
      </c>
      <c r="BA23" s="46" t="s">
        <v>8</v>
      </c>
      <c r="BB23" s="45">
        <v>8</v>
      </c>
      <c r="BC23" s="45">
        <v>532466</v>
      </c>
    </row>
    <row r="24" spans="1:55" ht="14.25" customHeight="1">
      <c r="A24" s="63" t="s">
        <v>53</v>
      </c>
      <c r="B24" s="67">
        <v>1.663632</v>
      </c>
      <c r="C24" s="65">
        <f t="shared" si="6"/>
        <v>2.1203152941176471E-3</v>
      </c>
      <c r="D24" s="66">
        <f t="shared" si="7"/>
        <v>0.28836288000000004</v>
      </c>
      <c r="E24" s="66">
        <f t="shared" si="3"/>
        <v>0.21627215999999999</v>
      </c>
      <c r="F24" s="66">
        <f t="shared" si="3"/>
        <v>0.14418144000000002</v>
      </c>
      <c r="H24" s="68">
        <f t="shared" si="4"/>
        <v>21.769150695097437</v>
      </c>
      <c r="I24" s="68">
        <f t="shared" si="4"/>
        <v>16.124554078630979</v>
      </c>
      <c r="J24" s="68">
        <f t="shared" si="4"/>
        <v>10.555499902644442</v>
      </c>
      <c r="L24" s="49">
        <f t="shared" si="8"/>
        <v>377.54092922836179</v>
      </c>
      <c r="M24" s="49">
        <f t="shared" si="5"/>
        <v>279.64706641542512</v>
      </c>
      <c r="N24" s="49">
        <f t="shared" si="5"/>
        <v>183.06333111156903</v>
      </c>
      <c r="Q24" s="5">
        <v>28</v>
      </c>
      <c r="R24" s="5"/>
      <c r="S24" s="5">
        <v>8</v>
      </c>
      <c r="T24" s="5"/>
      <c r="U24" s="9">
        <f>AdjustedSCE!AZ27* (100-$A$3)/100</f>
        <v>3880739.9430000079</v>
      </c>
      <c r="V24" s="9">
        <f>IF(U24-AdjustedSCE!$AY27*(100-$A$4)/10&lt;0,0,U24-AdjustedSCE!$AY27*(100-$A$4)/10)</f>
        <v>3190139.2566000074</v>
      </c>
      <c r="W24" s="9">
        <f>IF(V24-AdjustedSCE!$AY27*(100-$A$4)/10&lt;0,0,V24-AdjustedSCE!$AY27*(100-$A$4)/10)</f>
        <v>2499538.5702000074</v>
      </c>
      <c r="X24" s="9">
        <f>IF(W24-AdjustedSCE!$AY27*(100-$A$4)/10&lt;0,0,W24-AdjustedSCE!$AY27*(100-$A$4)/10)</f>
        <v>1808937.8838000072</v>
      </c>
      <c r="Y24" s="9">
        <f>IF(X24-AdjustedSCE!$AY27*(100-$A$4)/10&lt;0,0,X24-AdjustedSCE!$AY27*(100-$A$4)/10)</f>
        <v>1118337.1974000069</v>
      </c>
      <c r="Z24" s="9">
        <f>IF(Y24-AdjustedSCE!$AY27*(100-$A$4)/10&lt;0,0,Y24-AdjustedSCE!$AY27*(100-$A$4)/10)</f>
        <v>427736.51100000669</v>
      </c>
      <c r="AA24" s="9">
        <f>IF(Z24-AdjustedSCE!$AY27*(100-$A$4)/10&lt;0,0,Z24-AdjustedSCE!$AY27*(100-$A$4)/10)</f>
        <v>0</v>
      </c>
      <c r="AB24" s="9">
        <f>IF(AA24-AdjustedSCE!$AY27*(100-$A$4)/10&lt;0,0,AA24-AdjustedSCE!$AY27*(100-$A$4)/10)</f>
        <v>0</v>
      </c>
      <c r="AC24" s="9">
        <f>IF(AB24-AdjustedSCE!$AY27*(100-$A$4)/10&lt;0,0,AB24-AdjustedSCE!$AY27*(100-$A$4)/10)</f>
        <v>0</v>
      </c>
      <c r="AD24" s="9">
        <f>IF(AC24-AdjustedSCE!$AY27*(100-$A$4)/10&lt;0,0,AC24-AdjustedSCE!$AY27*(100-$A$4)/10)</f>
        <v>0</v>
      </c>
      <c r="AE24" s="9">
        <f>IF(AD24-AdjustedSCE!$AY27*(100-$A$4)/10&lt;0,0,AD24-AdjustedSCE!$AY27*(100-$A$4)/10)</f>
        <v>0</v>
      </c>
      <c r="AF24" s="9">
        <f>IF(AE24-AdjustedSCE!$AY27*(100-$A$4)/10&lt;0,0,AE24-AdjustedSCE!$AY27*(100-$A$4)/10)</f>
        <v>0</v>
      </c>
      <c r="AG24" s="9">
        <f>IF(AF24-AdjustedSCE!$AY27*(100-$A$4)/10&lt;0,0,AF24-AdjustedSCE!$AY27*(100-$A$4)/10)</f>
        <v>0</v>
      </c>
      <c r="AH24" s="9">
        <f>IF(AG24-AdjustedSCE!$AY27*(100-$A$4)/10&lt;0,0,AG24-AdjustedSCE!$AY27*(100-$A$4)/10)</f>
        <v>0</v>
      </c>
      <c r="AI24" s="6">
        <v>0</v>
      </c>
      <c r="AJ24" s="6"/>
      <c r="AK24" s="6"/>
      <c r="AL24" s="46" t="s">
        <v>72</v>
      </c>
      <c r="AM24" s="45">
        <v>24</v>
      </c>
      <c r="AN24" s="46" t="s">
        <v>7</v>
      </c>
      <c r="AO24" s="45">
        <v>10</v>
      </c>
      <c r="AP24" s="45">
        <v>9872994</v>
      </c>
      <c r="AQ24" s="45">
        <v>8544141</v>
      </c>
      <c r="AR24" s="45">
        <v>1328853</v>
      </c>
      <c r="AS24" s="45">
        <v>64</v>
      </c>
      <c r="AT24" s="45">
        <v>816866</v>
      </c>
      <c r="AU24" s="45">
        <v>0.628</v>
      </c>
      <c r="AV24" s="45">
        <v>77</v>
      </c>
      <c r="AW24" s="45">
        <v>628987</v>
      </c>
      <c r="AY24" s="46" t="s">
        <v>72</v>
      </c>
      <c r="AZ24" s="45">
        <v>29</v>
      </c>
      <c r="BA24" s="46" t="s">
        <v>8</v>
      </c>
      <c r="BB24" s="45">
        <v>15</v>
      </c>
      <c r="BC24" s="45">
        <v>440634</v>
      </c>
    </row>
    <row r="25" spans="1:55" ht="14.25" customHeight="1">
      <c r="A25" s="63" t="s">
        <v>54</v>
      </c>
      <c r="B25" s="67">
        <v>1.770502</v>
      </c>
      <c r="C25" s="65">
        <f t="shared" si="6"/>
        <v>2.2565221568627454E-3</v>
      </c>
      <c r="D25" s="66">
        <f t="shared" si="7"/>
        <v>0.30688701333333335</v>
      </c>
      <c r="E25" s="66">
        <f t="shared" si="3"/>
        <v>0.23016526000000001</v>
      </c>
      <c r="F25" s="66">
        <f t="shared" si="3"/>
        <v>0.15344350666666667</v>
      </c>
      <c r="H25" s="68">
        <f t="shared" si="4"/>
        <v>23.231886516237523</v>
      </c>
      <c r="I25" s="68">
        <f t="shared" si="4"/>
        <v>17.206455399536253</v>
      </c>
      <c r="J25" s="68">
        <f t="shared" si="4"/>
        <v>11.266806619418674</v>
      </c>
      <c r="L25" s="49">
        <f t="shared" si="8"/>
        <v>402.90905905867288</v>
      </c>
      <c r="M25" s="49">
        <f t="shared" si="5"/>
        <v>298.41040889713054</v>
      </c>
      <c r="N25" s="49">
        <f t="shared" si="5"/>
        <v>195.39947608013674</v>
      </c>
      <c r="Q25" s="5">
        <v>29</v>
      </c>
      <c r="R25" s="5"/>
      <c r="S25" s="5">
        <v>15</v>
      </c>
      <c r="T25" s="5"/>
      <c r="U25" s="9">
        <f>AdjustedSCE!AZ28* (100-$A$3)/100</f>
        <v>2796218.4240000029</v>
      </c>
      <c r="V25" s="9">
        <f>IF(U25-AdjustedSCE!$AY28*(100-$A$4)/10&lt;0,0,U25-AdjustedSCE!$AY28*(100-$A$4)/10)</f>
        <v>2216436.1668000026</v>
      </c>
      <c r="W25" s="9">
        <f>IF(V25-AdjustedSCE!$AY28*(100-$A$4)/10&lt;0,0,V25-AdjustedSCE!$AY28*(100-$A$4)/10)</f>
        <v>1636653.9096000022</v>
      </c>
      <c r="X25" s="9">
        <f>IF(W25-AdjustedSCE!$AY28*(100-$A$4)/10&lt;0,0,W25-AdjustedSCE!$AY28*(100-$A$4)/10)</f>
        <v>1056871.6524000019</v>
      </c>
      <c r="Y25" s="9">
        <f>IF(X25-AdjustedSCE!$AY28*(100-$A$4)/10&lt;0,0,X25-AdjustedSCE!$AY28*(100-$A$4)/10)</f>
        <v>477089.39520000166</v>
      </c>
      <c r="Z25" s="9">
        <f>IF(Y25-AdjustedSCE!$AY28*(100-$A$4)/10&lt;0,0,Y25-AdjustedSCE!$AY28*(100-$A$4)/10)</f>
        <v>0</v>
      </c>
      <c r="AA25" s="9">
        <f>IF(Z25-AdjustedSCE!$AY28*(100-$A$4)/10&lt;0,0,Z25-AdjustedSCE!$AY28*(100-$A$4)/10)</f>
        <v>0</v>
      </c>
      <c r="AB25" s="9">
        <f>IF(AA25-AdjustedSCE!$AY28*(100-$A$4)/10&lt;0,0,AA25-AdjustedSCE!$AY28*(100-$A$4)/10)</f>
        <v>0</v>
      </c>
      <c r="AC25" s="9">
        <f>IF(AB25-AdjustedSCE!$AY28*(100-$A$4)/10&lt;0,0,AB25-AdjustedSCE!$AY28*(100-$A$4)/10)</f>
        <v>0</v>
      </c>
      <c r="AD25" s="9">
        <f>IF(AC25-AdjustedSCE!$AY28*(100-$A$4)/10&lt;0,0,AC25-AdjustedSCE!$AY28*(100-$A$4)/10)</f>
        <v>0</v>
      </c>
      <c r="AE25" s="9">
        <f>IF(AD25-AdjustedSCE!$AY28*(100-$A$4)/10&lt;0,0,AD25-AdjustedSCE!$AY28*(100-$A$4)/10)</f>
        <v>0</v>
      </c>
      <c r="AF25" s="9">
        <f>IF(AE25-AdjustedSCE!$AY28*(100-$A$4)/10&lt;0,0,AE25-AdjustedSCE!$AY28*(100-$A$4)/10)</f>
        <v>0</v>
      </c>
      <c r="AG25" s="9">
        <f>IF(AF25-AdjustedSCE!$AY28*(100-$A$4)/10&lt;0,0,AF25-AdjustedSCE!$AY28*(100-$A$4)/10)</f>
        <v>0</v>
      </c>
      <c r="AH25" s="9">
        <f>IF(AG25-AdjustedSCE!$AY28*(100-$A$4)/10&lt;0,0,AG25-AdjustedSCE!$AY28*(100-$A$4)/10)</f>
        <v>0</v>
      </c>
      <c r="AI25" s="6">
        <v>0</v>
      </c>
      <c r="AJ25" s="6"/>
      <c r="AK25" s="6"/>
      <c r="AL25" s="46" t="s">
        <v>72</v>
      </c>
      <c r="AM25" s="45">
        <v>25</v>
      </c>
      <c r="AN25" s="46" t="s">
        <v>7</v>
      </c>
      <c r="AO25" s="45">
        <v>17</v>
      </c>
      <c r="AP25" s="45">
        <v>8164077</v>
      </c>
      <c r="AQ25" s="45">
        <v>7027994</v>
      </c>
      <c r="AR25" s="45">
        <v>1136083</v>
      </c>
      <c r="AS25" s="45">
        <v>64</v>
      </c>
      <c r="AT25" s="45">
        <v>103053</v>
      </c>
      <c r="AU25" s="45">
        <v>7.9000000000000001E-2</v>
      </c>
      <c r="AV25" s="45">
        <v>77</v>
      </c>
      <c r="AW25" s="45">
        <v>79351</v>
      </c>
      <c r="AY25" s="46" t="s">
        <v>72</v>
      </c>
      <c r="AZ25" s="45">
        <v>30</v>
      </c>
      <c r="BA25" s="46" t="s">
        <v>8</v>
      </c>
      <c r="BB25" s="45">
        <v>23</v>
      </c>
      <c r="BC25" s="45">
        <v>353686</v>
      </c>
    </row>
    <row r="26" spans="1:55" ht="14.25" customHeight="1">
      <c r="A26" s="63" t="s">
        <v>55</v>
      </c>
      <c r="B26" s="67">
        <v>1.8773390000000001</v>
      </c>
      <c r="C26" s="65">
        <f t="shared" si="6"/>
        <v>2.3926869607843139E-3</v>
      </c>
      <c r="D26" s="66">
        <f t="shared" si="7"/>
        <v>0.32540542666666666</v>
      </c>
      <c r="E26" s="66">
        <f t="shared" si="3"/>
        <v>0.24405406999999998</v>
      </c>
      <c r="F26" s="66">
        <f t="shared" si="3"/>
        <v>0.16270271333333333</v>
      </c>
      <c r="H26" s="68">
        <f t="shared" si="4"/>
        <v>24.699241221211935</v>
      </c>
      <c r="I26" s="68">
        <f t="shared" si="4"/>
        <v>18.290834225449146</v>
      </c>
      <c r="J26" s="68">
        <f t="shared" si="4"/>
        <v>11.979125495746928</v>
      </c>
      <c r="L26" s="49">
        <f t="shared" si="8"/>
        <v>428.35729388339712</v>
      </c>
      <c r="M26" s="49">
        <f t="shared" si="5"/>
        <v>317.21671858301613</v>
      </c>
      <c r="N26" s="49">
        <f t="shared" si="5"/>
        <v>207.75317486437257</v>
      </c>
      <c r="Q26" s="5">
        <v>30</v>
      </c>
      <c r="R26" s="5"/>
      <c r="S26" s="5">
        <v>23</v>
      </c>
      <c r="T26" s="5"/>
      <c r="U26" s="9">
        <f>AdjustedSCE!AZ29* (100-$A$3)/100</f>
        <v>1914385.2210000062</v>
      </c>
      <c r="V26" s="9">
        <f>IF(U26-AdjustedSCE!$AY29*(100-$A$4)/10&lt;0,0,U26-AdjustedSCE!$AY29*(100-$A$4)/10)</f>
        <v>1429884.3762000059</v>
      </c>
      <c r="W26" s="9">
        <f>IF(V26-AdjustedSCE!$AY29*(100-$A$4)/10&lt;0,0,V26-AdjustedSCE!$AY29*(100-$A$4)/10)</f>
        <v>945383.53140000568</v>
      </c>
      <c r="X26" s="9">
        <f>IF(W26-AdjustedSCE!$AY29*(100-$A$4)/10&lt;0,0,W26-AdjustedSCE!$AY29*(100-$A$4)/10)</f>
        <v>460882.68660000549</v>
      </c>
      <c r="Y26" s="9">
        <f>IF(X26-AdjustedSCE!$AY29*(100-$A$4)/10&lt;0,0,X26-AdjustedSCE!$AY29*(100-$A$4)/10)</f>
        <v>0</v>
      </c>
      <c r="Z26" s="9">
        <f>IF(Y26-AdjustedSCE!$AY29*(100-$A$4)/10&lt;0,0,Y26-AdjustedSCE!$AY29*(100-$A$4)/10)</f>
        <v>0</v>
      </c>
      <c r="AA26" s="9">
        <f>IF(Z26-AdjustedSCE!$AY29*(100-$A$4)/10&lt;0,0,Z26-AdjustedSCE!$AY29*(100-$A$4)/10)</f>
        <v>0</v>
      </c>
      <c r="AB26" s="9">
        <f>IF(AA26-AdjustedSCE!$AY29*(100-$A$4)/10&lt;0,0,AA26-AdjustedSCE!$AY29*(100-$A$4)/10)</f>
        <v>0</v>
      </c>
      <c r="AC26" s="9">
        <f>IF(AB26-AdjustedSCE!$AY29*(100-$A$4)/10&lt;0,0,AB26-AdjustedSCE!$AY29*(100-$A$4)/10)</f>
        <v>0</v>
      </c>
      <c r="AD26" s="9">
        <f>IF(AC26-AdjustedSCE!$AY29*(100-$A$4)/10&lt;0,0,AC26-AdjustedSCE!$AY29*(100-$A$4)/10)</f>
        <v>0</v>
      </c>
      <c r="AE26" s="9">
        <f>IF(AD26-AdjustedSCE!$AY29*(100-$A$4)/10&lt;0,0,AD26-AdjustedSCE!$AY29*(100-$A$4)/10)</f>
        <v>0</v>
      </c>
      <c r="AF26" s="9">
        <f>IF(AE26-AdjustedSCE!$AY29*(100-$A$4)/10&lt;0,0,AE26-AdjustedSCE!$AY29*(100-$A$4)/10)</f>
        <v>0</v>
      </c>
      <c r="AG26" s="9">
        <f>IF(AF26-AdjustedSCE!$AY29*(100-$A$4)/10&lt;0,0,AF26-AdjustedSCE!$AY29*(100-$A$4)/10)</f>
        <v>0</v>
      </c>
      <c r="AH26" s="9">
        <f>IF(AG26-AdjustedSCE!$AY29*(100-$A$4)/10&lt;0,0,AG26-AdjustedSCE!$AY29*(100-$A$4)/10)</f>
        <v>0</v>
      </c>
      <c r="AI26" s="6">
        <v>0</v>
      </c>
      <c r="AJ26" s="6"/>
      <c r="AK26" s="6"/>
      <c r="AL26" s="46" t="s">
        <v>72</v>
      </c>
      <c r="AM26" s="45">
        <v>25</v>
      </c>
      <c r="AN26" s="46" t="s">
        <v>7</v>
      </c>
      <c r="AO26" s="45">
        <v>17</v>
      </c>
      <c r="AP26" s="45">
        <v>8164077</v>
      </c>
      <c r="AQ26" s="45">
        <v>7027994</v>
      </c>
      <c r="AR26" s="45">
        <v>1136083</v>
      </c>
      <c r="AS26" s="45">
        <v>65</v>
      </c>
      <c r="AT26" s="45">
        <v>1033030</v>
      </c>
      <c r="AU26" s="45">
        <v>0.82399999999999995</v>
      </c>
      <c r="AV26" s="45">
        <v>78</v>
      </c>
      <c r="AW26" s="45">
        <v>805763</v>
      </c>
      <c r="AY26" s="46" t="s">
        <v>72</v>
      </c>
      <c r="AZ26" s="45">
        <v>31</v>
      </c>
      <c r="BA26" s="46" t="s">
        <v>8</v>
      </c>
      <c r="BB26" s="45">
        <v>29</v>
      </c>
      <c r="BC26" s="45">
        <v>281943</v>
      </c>
    </row>
    <row r="27" spans="1:55" ht="14.25" customHeight="1">
      <c r="A27" s="63" t="s">
        <v>56</v>
      </c>
      <c r="B27" s="67">
        <v>1.976362</v>
      </c>
      <c r="C27" s="65">
        <f t="shared" si="6"/>
        <v>2.5188927450980393E-3</v>
      </c>
      <c r="D27" s="66">
        <f t="shared" si="7"/>
        <v>0.34256941333333335</v>
      </c>
      <c r="E27" s="66">
        <f t="shared" si="3"/>
        <v>0.25692705999999998</v>
      </c>
      <c r="F27" s="66">
        <f t="shared" si="3"/>
        <v>0.17128470666666668</v>
      </c>
      <c r="H27" s="68">
        <f t="shared" si="4"/>
        <v>26.063816848886802</v>
      </c>
      <c r="I27" s="68">
        <f t="shared" si="4"/>
        <v>19.298418797891486</v>
      </c>
      <c r="J27" s="68">
        <f t="shared" si="4"/>
        <v>12.640447402196116</v>
      </c>
      <c r="L27" s="49">
        <f t="shared" si="8"/>
        <v>452.02303802245382</v>
      </c>
      <c r="M27" s="49">
        <f t="shared" si="5"/>
        <v>334.69119065057879</v>
      </c>
      <c r="N27" s="49">
        <f t="shared" si="5"/>
        <v>219.22243659979375</v>
      </c>
      <c r="Q27" s="5">
        <v>31</v>
      </c>
      <c r="R27" s="5"/>
      <c r="S27" s="5">
        <v>29</v>
      </c>
      <c r="T27" s="5"/>
      <c r="U27" s="9">
        <f>AdjustedSCE!AZ30* (100-$A$3)/100</f>
        <v>1253876.1119999867</v>
      </c>
      <c r="V27" s="9">
        <f>IF(U27-AdjustedSCE!$AY30*(100-$A$4)/10&lt;0,0,U27-AdjustedSCE!$AY30*(100-$A$4)/10)</f>
        <v>851100.08039998659</v>
      </c>
      <c r="W27" s="9">
        <f>IF(V27-AdjustedSCE!$AY30*(100-$A$4)/10&lt;0,0,V27-AdjustedSCE!$AY30*(100-$A$4)/10)</f>
        <v>448324.04879998643</v>
      </c>
      <c r="X27" s="9">
        <f>IF(W27-AdjustedSCE!$AY30*(100-$A$4)/10&lt;0,0,W27-AdjustedSCE!$AY30*(100-$A$4)/10)</f>
        <v>45548.017199986265</v>
      </c>
      <c r="Y27" s="9">
        <f>IF(X27-AdjustedSCE!$AY30*(100-$A$4)/10&lt;0,0,X27-AdjustedSCE!$AY30*(100-$A$4)/10)</f>
        <v>0</v>
      </c>
      <c r="Z27" s="9">
        <f>IF(Y27-AdjustedSCE!$AY30*(100-$A$4)/10&lt;0,0,Y27-AdjustedSCE!$AY30*(100-$A$4)/10)</f>
        <v>0</v>
      </c>
      <c r="AA27" s="9">
        <f>IF(Z27-AdjustedSCE!$AY30*(100-$A$4)/10&lt;0,0,Z27-AdjustedSCE!$AY30*(100-$A$4)/10)</f>
        <v>0</v>
      </c>
      <c r="AB27" s="9">
        <f>IF(AA27-AdjustedSCE!$AY30*(100-$A$4)/10&lt;0,0,AA27-AdjustedSCE!$AY30*(100-$A$4)/10)</f>
        <v>0</v>
      </c>
      <c r="AC27" s="9">
        <f>IF(AB27-AdjustedSCE!$AY30*(100-$A$4)/10&lt;0,0,AB27-AdjustedSCE!$AY30*(100-$A$4)/10)</f>
        <v>0</v>
      </c>
      <c r="AD27" s="9">
        <f>IF(AC27-AdjustedSCE!$AY30*(100-$A$4)/10&lt;0,0,AC27-AdjustedSCE!$AY30*(100-$A$4)/10)</f>
        <v>0</v>
      </c>
      <c r="AE27" s="9">
        <f>IF(AD27-AdjustedSCE!$AY30*(100-$A$4)/10&lt;0,0,AD27-AdjustedSCE!$AY30*(100-$A$4)/10)</f>
        <v>0</v>
      </c>
      <c r="AF27" s="9">
        <f>IF(AE27-AdjustedSCE!$AY30*(100-$A$4)/10&lt;0,0,AE27-AdjustedSCE!$AY30*(100-$A$4)/10)</f>
        <v>0</v>
      </c>
      <c r="AG27" s="9">
        <f>IF(AF27-AdjustedSCE!$AY30*(100-$A$4)/10&lt;0,0,AF27-AdjustedSCE!$AY30*(100-$A$4)/10)</f>
        <v>0</v>
      </c>
      <c r="AH27" s="9">
        <f>IF(AG27-AdjustedSCE!$AY30*(100-$A$4)/10&lt;0,0,AG27-AdjustedSCE!$AY30*(100-$A$4)/10)</f>
        <v>0</v>
      </c>
      <c r="AI27" s="6">
        <v>0</v>
      </c>
      <c r="AJ27" s="6"/>
      <c r="AK27" s="6"/>
      <c r="AL27" s="46" t="s">
        <v>72</v>
      </c>
      <c r="AM27" s="45">
        <v>26</v>
      </c>
      <c r="AN27" s="46" t="s">
        <v>7</v>
      </c>
      <c r="AO27" s="45">
        <v>24</v>
      </c>
      <c r="AP27" s="45">
        <v>6583305</v>
      </c>
      <c r="AQ27" s="45">
        <v>5616535</v>
      </c>
      <c r="AR27" s="45">
        <v>966770</v>
      </c>
      <c r="AS27" s="45">
        <v>66</v>
      </c>
      <c r="AT27" s="45">
        <v>966770</v>
      </c>
      <c r="AU27" s="45">
        <v>0.53400000000000003</v>
      </c>
      <c r="AV27" s="45">
        <v>79</v>
      </c>
      <c r="AW27" s="45">
        <v>763748</v>
      </c>
      <c r="AY27" s="46" t="s">
        <v>72</v>
      </c>
      <c r="AZ27" s="45">
        <v>32</v>
      </c>
      <c r="BA27" s="46" t="s">
        <v>9</v>
      </c>
      <c r="BB27" s="45">
        <v>5</v>
      </c>
      <c r="BC27" s="45">
        <v>219534</v>
      </c>
    </row>
    <row r="28" spans="1:55" ht="14.25" customHeight="1">
      <c r="A28" s="63" t="s">
        <v>57</v>
      </c>
      <c r="B28" s="67">
        <v>2.0646879999999999</v>
      </c>
      <c r="C28" s="65">
        <f t="shared" si="6"/>
        <v>2.6314650980392156E-3</v>
      </c>
      <c r="D28" s="66">
        <f t="shared" si="7"/>
        <v>0.35787925333333337</v>
      </c>
      <c r="E28" s="66">
        <f t="shared" si="3"/>
        <v>0.26840943999999994</v>
      </c>
      <c r="F28" s="66">
        <f t="shared" si="3"/>
        <v>0.17893962666666668</v>
      </c>
      <c r="H28" s="68">
        <f t="shared" si="4"/>
        <v>27.284682781994775</v>
      </c>
      <c r="I28" s="68">
        <f t="shared" si="4"/>
        <v>20.199206422701991</v>
      </c>
      <c r="J28" s="68">
        <f t="shared" si="4"/>
        <v>13.23122544122441</v>
      </c>
      <c r="L28" s="49">
        <f t="shared" si="8"/>
        <v>473.19643450928316</v>
      </c>
      <c r="M28" s="49">
        <f t="shared" si="5"/>
        <v>350.31349037515906</v>
      </c>
      <c r="N28" s="49">
        <f t="shared" si="5"/>
        <v>229.46826074545882</v>
      </c>
      <c r="Q28" s="5">
        <v>32</v>
      </c>
      <c r="R28" s="5" t="s">
        <v>9</v>
      </c>
      <c r="S28" s="5">
        <v>5</v>
      </c>
      <c r="T28" s="5"/>
      <c r="U28" s="9">
        <f>AdjustedSCE!AZ31* (100-$A$3)/100</f>
        <v>833326.87499999453</v>
      </c>
      <c r="V28" s="9">
        <f>IF(U28-AdjustedSCE!$AY31*(100-$A$4)/10&lt;0,0,U28-AdjustedSCE!$AY31*(100-$A$4)/10)</f>
        <v>500699.47499999433</v>
      </c>
      <c r="W28" s="9">
        <f>IF(V28-AdjustedSCE!$AY31*(100-$A$4)/10&lt;0,0,V28-AdjustedSCE!$AY31*(100-$A$4)/10)</f>
        <v>168072.07499999413</v>
      </c>
      <c r="X28" s="9">
        <f>IF(W28-AdjustedSCE!$AY31*(100-$A$4)/10&lt;0,0,W28-AdjustedSCE!$AY31*(100-$A$4)/10)</f>
        <v>0</v>
      </c>
      <c r="Y28" s="9">
        <f>IF(X28-AdjustedSCE!$AY31*(100-$A$4)/10&lt;0,0,X28-AdjustedSCE!$AY31*(100-$A$4)/10)</f>
        <v>0</v>
      </c>
      <c r="Z28" s="9">
        <f>IF(Y28-AdjustedSCE!$AY31*(100-$A$4)/10&lt;0,0,Y28-AdjustedSCE!$AY31*(100-$A$4)/10)</f>
        <v>0</v>
      </c>
      <c r="AA28" s="9">
        <f>IF(Z28-AdjustedSCE!$AY31*(100-$A$4)/10&lt;0,0,Z28-AdjustedSCE!$AY31*(100-$A$4)/10)</f>
        <v>0</v>
      </c>
      <c r="AB28" s="9">
        <f>IF(AA28-AdjustedSCE!$AY31*(100-$A$4)/10&lt;0,0,AA28-AdjustedSCE!$AY31*(100-$A$4)/10)</f>
        <v>0</v>
      </c>
      <c r="AC28" s="9">
        <f>IF(AB28-AdjustedSCE!$AY31*(100-$A$4)/10&lt;0,0,AB28-AdjustedSCE!$AY31*(100-$A$4)/10)</f>
        <v>0</v>
      </c>
      <c r="AD28" s="9">
        <f>IF(AC28-AdjustedSCE!$AY31*(100-$A$4)/10&lt;0,0,AC28-AdjustedSCE!$AY31*(100-$A$4)/10)</f>
        <v>0</v>
      </c>
      <c r="AE28" s="9">
        <f>IF(AD28-AdjustedSCE!$AY31*(100-$A$4)/10&lt;0,0,AD28-AdjustedSCE!$AY31*(100-$A$4)/10)</f>
        <v>0</v>
      </c>
      <c r="AF28" s="9">
        <f>IF(AE28-AdjustedSCE!$AY31*(100-$A$4)/10&lt;0,0,AE28-AdjustedSCE!$AY31*(100-$A$4)/10)</f>
        <v>0</v>
      </c>
      <c r="AG28" s="9">
        <f>IF(AF28-AdjustedSCE!$AY31*(100-$A$4)/10&lt;0,0,AF28-AdjustedSCE!$AY31*(100-$A$4)/10)</f>
        <v>0</v>
      </c>
      <c r="AH28" s="9">
        <f>IF(AG28-AdjustedSCE!$AY31*(100-$A$4)/10&lt;0,0,AG28-AdjustedSCE!$AY31*(100-$A$4)/10)</f>
        <v>0</v>
      </c>
      <c r="AI28" s="6">
        <v>0</v>
      </c>
      <c r="AJ28" s="6"/>
      <c r="AK28" s="6"/>
      <c r="AL28" s="46" t="s">
        <v>72</v>
      </c>
      <c r="AM28" s="45">
        <v>27</v>
      </c>
      <c r="AN28" s="46" t="s">
        <v>8</v>
      </c>
      <c r="AO28" s="45">
        <v>1</v>
      </c>
      <c r="AP28" s="45">
        <v>5149314</v>
      </c>
      <c r="AQ28" s="45">
        <v>4330377</v>
      </c>
      <c r="AR28" s="45">
        <v>818937</v>
      </c>
      <c r="AS28" s="45">
        <v>66</v>
      </c>
      <c r="AT28" s="45">
        <v>150815</v>
      </c>
      <c r="AU28" s="45">
        <v>8.3000000000000004E-2</v>
      </c>
      <c r="AV28" s="45">
        <v>78</v>
      </c>
      <c r="AW28" s="45">
        <v>117636</v>
      </c>
      <c r="AY28" s="46" t="s">
        <v>72</v>
      </c>
      <c r="AZ28" s="45">
        <v>33</v>
      </c>
      <c r="BA28" s="46" t="s">
        <v>9</v>
      </c>
      <c r="BB28" s="45">
        <v>12</v>
      </c>
      <c r="BC28" s="45">
        <v>165965</v>
      </c>
    </row>
    <row r="29" spans="1:55" ht="14.25" customHeight="1">
      <c r="A29" s="63" t="s">
        <v>58</v>
      </c>
      <c r="B29" s="67">
        <v>2.15286</v>
      </c>
      <c r="C29" s="65">
        <f t="shared" si="6"/>
        <v>2.7438411764705885E-3</v>
      </c>
      <c r="D29" s="66">
        <f t="shared" si="7"/>
        <v>0.37316240000000001</v>
      </c>
      <c r="E29" s="66">
        <f t="shared" si="3"/>
        <v>0.27987180000000006</v>
      </c>
      <c r="F29" s="66">
        <f t="shared" si="3"/>
        <v>0.1865812</v>
      </c>
      <c r="H29" s="68">
        <f t="shared" si="4"/>
        <v>28.506909269814059</v>
      </c>
      <c r="I29" s="68">
        <f t="shared" si="4"/>
        <v>21.100353607839963</v>
      </c>
      <c r="J29" s="68">
        <f t="shared" si="4"/>
        <v>13.821817040977805</v>
      </c>
      <c r="L29" s="49">
        <f t="shared" si="8"/>
        <v>494.39342700576719</v>
      </c>
      <c r="M29" s="49">
        <f t="shared" si="5"/>
        <v>365.9420259305279</v>
      </c>
      <c r="N29" s="49">
        <f t="shared" si="5"/>
        <v>239.71085148720866</v>
      </c>
      <c r="Q29" s="5">
        <v>33</v>
      </c>
      <c r="R29" s="5"/>
      <c r="S29" s="5">
        <v>12</v>
      </c>
      <c r="T29" s="5"/>
      <c r="U29" s="9">
        <f>AdjustedSCE!AZ32* (100-$A$3)/100</f>
        <v>671373.28799999296</v>
      </c>
      <c r="V29" s="9">
        <f>IF(U29-AdjustedSCE!$AY32*(100-$A$4)/10&lt;0,0,U29-AdjustedSCE!$AY32*(100-$A$4)/10)</f>
        <v>399298.75559999299</v>
      </c>
      <c r="W29" s="9">
        <f>IF(V29-AdjustedSCE!$AY32*(100-$A$4)/10&lt;0,0,V29-AdjustedSCE!$AY32*(100-$A$4)/10)</f>
        <v>127224.22319999302</v>
      </c>
      <c r="X29" s="9">
        <f>IF(W29-AdjustedSCE!$AY32*(100-$A$4)/10&lt;0,0,W29-AdjustedSCE!$AY32*(100-$A$4)/10)</f>
        <v>0</v>
      </c>
      <c r="Y29" s="9">
        <f>IF(X29-AdjustedSCE!$AY32*(100-$A$4)/10&lt;0,0,X29-AdjustedSCE!$AY32*(100-$A$4)/10)</f>
        <v>0</v>
      </c>
      <c r="Z29" s="9">
        <f>IF(Y29-AdjustedSCE!$AY32*(100-$A$4)/10&lt;0,0,Y29-AdjustedSCE!$AY32*(100-$A$4)/10)</f>
        <v>0</v>
      </c>
      <c r="AA29" s="9">
        <f>IF(Z29-AdjustedSCE!$AY32*(100-$A$4)/10&lt;0,0,Z29-AdjustedSCE!$AY32*(100-$A$4)/10)</f>
        <v>0</v>
      </c>
      <c r="AB29" s="9">
        <f>IF(AA29-AdjustedSCE!$AY32*(100-$A$4)/10&lt;0,0,AA29-AdjustedSCE!$AY32*(100-$A$4)/10)</f>
        <v>0</v>
      </c>
      <c r="AC29" s="9">
        <f>IF(AB29-AdjustedSCE!$AY32*(100-$A$4)/10&lt;0,0,AB29-AdjustedSCE!$AY32*(100-$A$4)/10)</f>
        <v>0</v>
      </c>
      <c r="AD29" s="9">
        <f>IF(AC29-AdjustedSCE!$AY32*(100-$A$4)/10&lt;0,0,AC29-AdjustedSCE!$AY32*(100-$A$4)/10)</f>
        <v>0</v>
      </c>
      <c r="AE29" s="9">
        <f>IF(AD29-AdjustedSCE!$AY32*(100-$A$4)/10&lt;0,0,AD29-AdjustedSCE!$AY32*(100-$A$4)/10)</f>
        <v>0</v>
      </c>
      <c r="AF29" s="9">
        <f>IF(AE29-AdjustedSCE!$AY32*(100-$A$4)/10&lt;0,0,AE29-AdjustedSCE!$AY32*(100-$A$4)/10)</f>
        <v>0</v>
      </c>
      <c r="AG29" s="9">
        <f>IF(AF29-AdjustedSCE!$AY32*(100-$A$4)/10&lt;0,0,AF29-AdjustedSCE!$AY32*(100-$A$4)/10)</f>
        <v>0</v>
      </c>
      <c r="AH29" s="9">
        <f>IF(AG29-AdjustedSCE!$AY32*(100-$A$4)/10&lt;0,0,AG29-AdjustedSCE!$AY32*(100-$A$4)/10)</f>
        <v>0</v>
      </c>
      <c r="AI29" s="6">
        <v>0</v>
      </c>
      <c r="AJ29" s="6"/>
      <c r="AK29" s="6"/>
      <c r="AL29" s="46" t="s">
        <v>72</v>
      </c>
      <c r="AM29" s="45">
        <v>27</v>
      </c>
      <c r="AN29" s="46" t="s">
        <v>8</v>
      </c>
      <c r="AO29" s="45">
        <v>1</v>
      </c>
      <c r="AP29" s="45">
        <v>5149314</v>
      </c>
      <c r="AQ29" s="45">
        <v>4330377</v>
      </c>
      <c r="AR29" s="45">
        <v>818937</v>
      </c>
      <c r="AS29" s="45">
        <v>67</v>
      </c>
      <c r="AT29" s="45">
        <v>668122</v>
      </c>
      <c r="AU29" s="45">
        <v>0.38400000000000001</v>
      </c>
      <c r="AV29" s="45">
        <v>79</v>
      </c>
      <c r="AW29" s="45">
        <v>527816</v>
      </c>
      <c r="AY29" s="46" t="s">
        <v>72</v>
      </c>
      <c r="AZ29" s="45">
        <v>34</v>
      </c>
      <c r="BA29" s="46" t="s">
        <v>9</v>
      </c>
      <c r="BB29" s="45">
        <v>19</v>
      </c>
      <c r="BC29" s="45">
        <v>122717</v>
      </c>
    </row>
    <row r="30" spans="1:55" ht="14.25" customHeight="1">
      <c r="A30" s="63" t="s">
        <v>59</v>
      </c>
      <c r="B30" s="67">
        <v>4.7565989999999996</v>
      </c>
      <c r="C30" s="65">
        <f t="shared" si="6"/>
        <v>6.0623320588235295E-3</v>
      </c>
      <c r="D30" s="66">
        <f t="shared" si="7"/>
        <v>0.82447716000000004</v>
      </c>
      <c r="E30" s="66">
        <f t="shared" si="3"/>
        <v>0.61835786999999998</v>
      </c>
      <c r="F30" s="66">
        <f t="shared" si="3"/>
        <v>0.41223858000000002</v>
      </c>
      <c r="H30" s="68">
        <f t="shared" si="4"/>
        <v>66.219248910191084</v>
      </c>
      <c r="I30" s="68">
        <f t="shared" si="4"/>
        <v>48.60063574030346</v>
      </c>
      <c r="J30" s="68">
        <f t="shared" si="4"/>
        <v>31.64783705738904</v>
      </c>
      <c r="L30" s="49">
        <f t="shared" si="8"/>
        <v>1148.4360192328497</v>
      </c>
      <c r="M30" s="49">
        <f t="shared" si="5"/>
        <v>842.87758560170016</v>
      </c>
      <c r="N30" s="49">
        <f t="shared" si="5"/>
        <v>548.86632823049422</v>
      </c>
      <c r="Q30" s="5">
        <v>34</v>
      </c>
      <c r="R30" s="5"/>
      <c r="S30" s="5">
        <v>19</v>
      </c>
      <c r="T30" s="5"/>
      <c r="U30" s="9">
        <f>AdjustedSCE!AZ33* (100-$A$3)/100</f>
        <v>786651.12899999658</v>
      </c>
      <c r="V30" s="9">
        <f>IF(U30-AdjustedSCE!$AY33*(100-$A$4)/10&lt;0,0,U30-AdjustedSCE!$AY33*(100-$A$4)/10)</f>
        <v>567514.11779999628</v>
      </c>
      <c r="W30" s="9">
        <f>IF(V30-AdjustedSCE!$AY33*(100-$A$4)/10&lt;0,0,V30-AdjustedSCE!$AY33*(100-$A$4)/10)</f>
        <v>348377.10659999598</v>
      </c>
      <c r="X30" s="9">
        <f>IF(W30-AdjustedSCE!$AY33*(100-$A$4)/10&lt;0,0,W30-AdjustedSCE!$AY33*(100-$A$4)/10)</f>
        <v>129240.09539999568</v>
      </c>
      <c r="Y30" s="9">
        <f>IF(X30-AdjustedSCE!$AY33*(100-$A$4)/10&lt;0,0,X30-AdjustedSCE!$AY33*(100-$A$4)/10)</f>
        <v>0</v>
      </c>
      <c r="Z30" s="9">
        <f>IF(Y30-AdjustedSCE!$AY33*(100-$A$4)/10&lt;0,0,Y30-AdjustedSCE!$AY33*(100-$A$4)/10)</f>
        <v>0</v>
      </c>
      <c r="AA30" s="9">
        <f>IF(Z30-AdjustedSCE!$AY33*(100-$A$4)/10&lt;0,0,Z30-AdjustedSCE!$AY33*(100-$A$4)/10)</f>
        <v>0</v>
      </c>
      <c r="AB30" s="9">
        <f>IF(AA30-AdjustedSCE!$AY33*(100-$A$4)/10&lt;0,0,AA30-AdjustedSCE!$AY33*(100-$A$4)/10)</f>
        <v>0</v>
      </c>
      <c r="AC30" s="9">
        <f>IF(AB30-AdjustedSCE!$AY33*(100-$A$4)/10&lt;0,0,AB30-AdjustedSCE!$AY33*(100-$A$4)/10)</f>
        <v>0</v>
      </c>
      <c r="AD30" s="9">
        <f>IF(AC30-AdjustedSCE!$AY33*(100-$A$4)/10&lt;0,0,AC30-AdjustedSCE!$AY33*(100-$A$4)/10)</f>
        <v>0</v>
      </c>
      <c r="AE30" s="9">
        <f>IF(AD30-AdjustedSCE!$AY33*(100-$A$4)/10&lt;0,0,AD30-AdjustedSCE!$AY33*(100-$A$4)/10)</f>
        <v>0</v>
      </c>
      <c r="AF30" s="9">
        <f>IF(AE30-AdjustedSCE!$AY33*(100-$A$4)/10&lt;0,0,AE30-AdjustedSCE!$AY33*(100-$A$4)/10)</f>
        <v>0</v>
      </c>
      <c r="AG30" s="9">
        <f>IF(AF30-AdjustedSCE!$AY33*(100-$A$4)/10&lt;0,0,AF30-AdjustedSCE!$AY33*(100-$A$4)/10)</f>
        <v>0</v>
      </c>
      <c r="AH30" s="9">
        <f>IF(AG30-AdjustedSCE!$AY33*(100-$A$4)/10&lt;0,0,AG30-AdjustedSCE!$AY33*(100-$A$4)/10)</f>
        <v>0</v>
      </c>
      <c r="AI30" s="6">
        <v>0</v>
      </c>
      <c r="AJ30" s="6"/>
      <c r="AK30" s="6"/>
      <c r="AL30" s="46" t="s">
        <v>72</v>
      </c>
      <c r="AM30" s="45">
        <v>28</v>
      </c>
      <c r="AN30" s="46" t="s">
        <v>8</v>
      </c>
      <c r="AO30" s="45">
        <v>8</v>
      </c>
      <c r="AP30" s="45">
        <v>3880740</v>
      </c>
      <c r="AQ30" s="45">
        <v>3190139</v>
      </c>
      <c r="AR30" s="45">
        <v>690601</v>
      </c>
      <c r="AS30" s="45">
        <v>67</v>
      </c>
      <c r="AT30" s="45">
        <v>620302</v>
      </c>
      <c r="AU30" s="45">
        <v>0.35699999999999998</v>
      </c>
      <c r="AV30" s="45">
        <v>77</v>
      </c>
      <c r="AW30" s="45">
        <v>477633</v>
      </c>
      <c r="AY30" s="46" t="s">
        <v>72</v>
      </c>
      <c r="AZ30" s="45">
        <v>35</v>
      </c>
      <c r="BA30" s="46" t="s">
        <v>9</v>
      </c>
      <c r="BB30" s="45">
        <v>26</v>
      </c>
      <c r="BC30" s="45">
        <v>87635</v>
      </c>
    </row>
    <row r="31" spans="1:55" ht="14.25" customHeight="1">
      <c r="Q31" s="5">
        <v>35</v>
      </c>
      <c r="R31" s="5"/>
      <c r="S31" s="5">
        <v>26</v>
      </c>
      <c r="T31" s="5"/>
      <c r="U31" s="9">
        <f>AdjustedSCE!AZ34* (100-$A$3)/100</f>
        <v>1197796.1759999893</v>
      </c>
      <c r="V31" s="9">
        <f>IF(U31-AdjustedSCE!$AY34*(100-$A$4)/10&lt;0,0,U31-AdjustedSCE!$AY34*(100-$A$4)/10)</f>
        <v>1025961.7571999887</v>
      </c>
      <c r="W31" s="9">
        <f>IF(V31-AdjustedSCE!$AY34*(100-$A$4)/10&lt;0,0,V31-AdjustedSCE!$AY34*(100-$A$4)/10)</f>
        <v>854127.33839998813</v>
      </c>
      <c r="X31" s="9">
        <f>IF(W31-AdjustedSCE!$AY34*(100-$A$4)/10&lt;0,0,W31-AdjustedSCE!$AY34*(100-$A$4)/10)</f>
        <v>682292.91959998757</v>
      </c>
      <c r="Y31" s="9">
        <f>IF(X31-AdjustedSCE!$AY34*(100-$A$4)/10&lt;0,0,X31-AdjustedSCE!$AY34*(100-$A$4)/10)</f>
        <v>510458.50079998706</v>
      </c>
      <c r="Z31" s="9">
        <f>IF(Y31-AdjustedSCE!$AY34*(100-$A$4)/10&lt;0,0,Y31-AdjustedSCE!$AY34*(100-$A$4)/10)</f>
        <v>338624.08199998655</v>
      </c>
      <c r="AA31" s="9">
        <f>IF(Z31-AdjustedSCE!$AY34*(100-$A$4)/10&lt;0,0,Z31-AdjustedSCE!$AY34*(100-$A$4)/10)</f>
        <v>166789.66319998604</v>
      </c>
      <c r="AB31" s="9">
        <f>IF(AA31-AdjustedSCE!$AY34*(100-$A$4)/10&lt;0,0,AA31-AdjustedSCE!$AY34*(100-$A$4)/10)</f>
        <v>0</v>
      </c>
      <c r="AC31" s="9">
        <f>IF(AB31-AdjustedSCE!$AY34*(100-$A$4)/10&lt;0,0,AB31-AdjustedSCE!$AY34*(100-$A$4)/10)</f>
        <v>0</v>
      </c>
      <c r="AD31" s="9">
        <f>IF(AC31-AdjustedSCE!$AY34*(100-$A$4)/10&lt;0,0,AC31-AdjustedSCE!$AY34*(100-$A$4)/10)</f>
        <v>0</v>
      </c>
      <c r="AE31" s="9">
        <f>IF(AD31-AdjustedSCE!$AY34*(100-$A$4)/10&lt;0,0,AD31-AdjustedSCE!$AY34*(100-$A$4)/10)</f>
        <v>0</v>
      </c>
      <c r="AF31" s="9">
        <f>IF(AE31-AdjustedSCE!$AY34*(100-$A$4)/10&lt;0,0,AE31-AdjustedSCE!$AY34*(100-$A$4)/10)</f>
        <v>0</v>
      </c>
      <c r="AG31" s="9">
        <f>IF(AF31-AdjustedSCE!$AY34*(100-$A$4)/10&lt;0,0,AF31-AdjustedSCE!$AY34*(100-$A$4)/10)</f>
        <v>0</v>
      </c>
      <c r="AH31" s="9">
        <f>IF(AG31-AdjustedSCE!$AY34*(100-$A$4)/10&lt;0,0,AG31-AdjustedSCE!$AY34*(100-$A$4)/10)</f>
        <v>0</v>
      </c>
      <c r="AI31" s="6">
        <v>0</v>
      </c>
      <c r="AJ31" s="6"/>
      <c r="AK31" s="6"/>
      <c r="AL31" s="46" t="s">
        <v>72</v>
      </c>
      <c r="AM31" s="45">
        <v>28</v>
      </c>
      <c r="AN31" s="46" t="s">
        <v>8</v>
      </c>
      <c r="AO31" s="45">
        <v>8</v>
      </c>
      <c r="AP31" s="45">
        <v>3880740</v>
      </c>
      <c r="AQ31" s="45">
        <v>3190139</v>
      </c>
      <c r="AR31" s="45">
        <v>690601</v>
      </c>
      <c r="AS31" s="45">
        <v>68</v>
      </c>
      <c r="AT31" s="45">
        <v>70299</v>
      </c>
      <c r="AU31" s="45">
        <v>4.2000000000000003E-2</v>
      </c>
      <c r="AV31" s="45">
        <v>78</v>
      </c>
      <c r="AW31" s="45">
        <v>54833</v>
      </c>
      <c r="AY31" s="46" t="s">
        <v>72</v>
      </c>
      <c r="AZ31" s="45">
        <v>36</v>
      </c>
      <c r="BA31" s="46" t="s">
        <v>10</v>
      </c>
      <c r="BB31" s="45">
        <v>2</v>
      </c>
      <c r="BC31" s="45">
        <v>60247</v>
      </c>
    </row>
    <row r="32" spans="1:55" ht="14.25" customHeight="1">
      <c r="A32" s="38" t="s">
        <v>86</v>
      </c>
      <c r="B32" s="39"/>
      <c r="C32" s="40"/>
      <c r="D32" s="7" t="str">
        <f>"275 * POWER(2.718,(ERF+2)/5.35) - 400"</f>
        <v>275 * POWER(2.718,(ERF+2)/5.35) - 400</v>
      </c>
      <c r="Q32" s="5">
        <v>36</v>
      </c>
      <c r="R32" s="5" t="s">
        <v>10</v>
      </c>
      <c r="S32" s="5">
        <v>2</v>
      </c>
      <c r="T32" s="5"/>
      <c r="U32" s="9">
        <f>AdjustedSCE!AZ35* (100-$A$3)/100</f>
        <v>1923444.2070000004</v>
      </c>
      <c r="V32" s="9">
        <f>IF(U32-AdjustedSCE!$AY35*(100-$A$4)/10&lt;0,0,U32-AdjustedSCE!$AY35*(100-$A$4)/10)</f>
        <v>1795257.8694</v>
      </c>
      <c r="W32" s="9">
        <f>IF(V32-AdjustedSCE!$AY35*(100-$A$4)/10&lt;0,0,V32-AdjustedSCE!$AY35*(100-$A$4)/10)</f>
        <v>1667071.5317999995</v>
      </c>
      <c r="X32" s="9">
        <f>IF(W32-AdjustedSCE!$AY35*(100-$A$4)/10&lt;0,0,W32-AdjustedSCE!$AY35*(100-$A$4)/10)</f>
        <v>1538885.1941999991</v>
      </c>
      <c r="Y32" s="9">
        <f>IF(X32-AdjustedSCE!$AY35*(100-$A$4)/10&lt;0,0,X32-AdjustedSCE!$AY35*(100-$A$4)/10)</f>
        <v>1410698.8565999987</v>
      </c>
      <c r="Z32" s="9">
        <f>IF(Y32-AdjustedSCE!$AY35*(100-$A$4)/10&lt;0,0,Y32-AdjustedSCE!$AY35*(100-$A$4)/10)</f>
        <v>1282512.5189999982</v>
      </c>
      <c r="AA32" s="9">
        <f>IF(Z32-AdjustedSCE!$AY35*(100-$A$4)/10&lt;0,0,Z32-AdjustedSCE!$AY35*(100-$A$4)/10)</f>
        <v>1154326.1813999978</v>
      </c>
      <c r="AB32" s="9">
        <f>IF(AA32-AdjustedSCE!$AY35*(100-$A$4)/10&lt;0,0,AA32-AdjustedSCE!$AY35*(100-$A$4)/10)</f>
        <v>1026139.8437999974</v>
      </c>
      <c r="AC32" s="9">
        <f>IF(AB32-AdjustedSCE!$AY35*(100-$A$4)/10&lt;0,0,AB32-AdjustedSCE!$AY35*(100-$A$4)/10)</f>
        <v>897953.50619999692</v>
      </c>
      <c r="AD32" s="9">
        <f>IF(AC32-AdjustedSCE!$AY35*(100-$A$4)/10&lt;0,0,AC32-AdjustedSCE!$AY35*(100-$A$4)/10)</f>
        <v>769767.16859999648</v>
      </c>
      <c r="AE32" s="9">
        <f>IF(AD32-AdjustedSCE!$AY35*(100-$A$4)/10&lt;0,0,AD32-AdjustedSCE!$AY35*(100-$A$4)/10)</f>
        <v>641580.83099999605</v>
      </c>
      <c r="AF32" s="9">
        <f>IF(AE32-AdjustedSCE!$AY35*(100-$A$4)/10&lt;0,0,AE32-AdjustedSCE!$AY35*(100-$A$4)/10)</f>
        <v>513394.49339999567</v>
      </c>
      <c r="AG32" s="9">
        <f>IF(AF32-AdjustedSCE!$AY35*(100-$A$4)/10&lt;0,0,AF32-AdjustedSCE!$AY35*(100-$A$4)/10)</f>
        <v>385208.15579999529</v>
      </c>
      <c r="AH32" s="9">
        <f>IF(AG32-AdjustedSCE!$AY35*(100-$A$4)/10&lt;0,0,AG32-AdjustedSCE!$AY35*(100-$A$4)/10)</f>
        <v>257021.81819999492</v>
      </c>
      <c r="AI32" s="6">
        <v>0</v>
      </c>
      <c r="AJ32" s="6"/>
      <c r="AK32" s="6"/>
      <c r="AL32" s="46" t="s">
        <v>72</v>
      </c>
      <c r="AM32" s="45">
        <v>29</v>
      </c>
      <c r="AN32" s="46" t="s">
        <v>8</v>
      </c>
      <c r="AO32" s="45">
        <v>15</v>
      </c>
      <c r="AP32" s="45">
        <v>2796218</v>
      </c>
      <c r="AQ32" s="45">
        <v>2216436</v>
      </c>
      <c r="AR32" s="45">
        <v>579782</v>
      </c>
      <c r="AS32" s="45">
        <v>68</v>
      </c>
      <c r="AT32" s="45">
        <v>579782</v>
      </c>
      <c r="AU32" s="45">
        <v>0.34799999999999998</v>
      </c>
      <c r="AV32" s="45">
        <v>76</v>
      </c>
      <c r="AW32" s="45">
        <v>440634</v>
      </c>
      <c r="AY32" s="46" t="s">
        <v>72</v>
      </c>
      <c r="AZ32" s="45">
        <v>37</v>
      </c>
      <c r="BA32" s="46" t="s">
        <v>10</v>
      </c>
      <c r="BB32" s="45">
        <v>9</v>
      </c>
      <c r="BC32" s="45">
        <v>36209</v>
      </c>
    </row>
    <row r="33" spans="1:55" ht="14.25" customHeight="1">
      <c r="N33" s="37"/>
      <c r="Q33" s="5">
        <v>37</v>
      </c>
      <c r="R33" s="5"/>
      <c r="S33" s="5">
        <v>9</v>
      </c>
      <c r="T33" s="5"/>
      <c r="U33" s="9">
        <f>AdjustedSCE!AZ36* (100-$A$3)/100</f>
        <v>2982231.0000000047</v>
      </c>
      <c r="V33" s="9">
        <f>IF(U33-AdjustedSCE!$AY36*(100-$A$4)/10&lt;0,0,U33-AdjustedSCE!$AY36*(100-$A$4)/10)</f>
        <v>2896018.650000005</v>
      </c>
      <c r="W33" s="9">
        <f>IF(V33-AdjustedSCE!$AY36*(100-$A$4)/10&lt;0,0,V33-AdjustedSCE!$AY36*(100-$A$4)/10)</f>
        <v>2809806.3000000054</v>
      </c>
      <c r="X33" s="9">
        <f>IF(W33-AdjustedSCE!$AY36*(100-$A$4)/10&lt;0,0,W33-AdjustedSCE!$AY36*(100-$A$4)/10)</f>
        <v>2723593.9500000058</v>
      </c>
      <c r="Y33" s="9">
        <f>IF(X33-AdjustedSCE!$AY36*(100-$A$4)/10&lt;0,0,X33-AdjustedSCE!$AY36*(100-$A$4)/10)</f>
        <v>2637381.6000000061</v>
      </c>
      <c r="Z33" s="9">
        <f>IF(Y33-AdjustedSCE!$AY36*(100-$A$4)/10&lt;0,0,Y33-AdjustedSCE!$AY36*(100-$A$4)/10)</f>
        <v>2551169.2500000065</v>
      </c>
      <c r="AA33" s="9">
        <f>IF(Z33-AdjustedSCE!$AY36*(100-$A$4)/10&lt;0,0,Z33-AdjustedSCE!$AY36*(100-$A$4)/10)</f>
        <v>2464956.9000000069</v>
      </c>
      <c r="AB33" s="9">
        <f>IF(AA33-AdjustedSCE!$AY36*(100-$A$4)/10&lt;0,0,AA33-AdjustedSCE!$AY36*(100-$A$4)/10)</f>
        <v>2378744.5500000073</v>
      </c>
      <c r="AC33" s="9">
        <f>IF(AB33-AdjustedSCE!$AY36*(100-$A$4)/10&lt;0,0,AB33-AdjustedSCE!$AY36*(100-$A$4)/10)</f>
        <v>2292532.2000000076</v>
      </c>
      <c r="AD33" s="9">
        <f>IF(AC33-AdjustedSCE!$AY36*(100-$A$4)/10&lt;0,0,AC33-AdjustedSCE!$AY36*(100-$A$4)/10)</f>
        <v>2206319.850000008</v>
      </c>
      <c r="AE33" s="9">
        <f>IF(AD33-AdjustedSCE!$AY36*(100-$A$4)/10&lt;0,0,AD33-AdjustedSCE!$AY36*(100-$A$4)/10)</f>
        <v>2120107.5000000084</v>
      </c>
      <c r="AF33" s="9">
        <f>IF(AE33-AdjustedSCE!$AY36*(100-$A$4)/10&lt;0,0,AE33-AdjustedSCE!$AY36*(100-$A$4)/10)</f>
        <v>2033895.1500000085</v>
      </c>
      <c r="AG33" s="9">
        <f>IF(AF33-AdjustedSCE!$AY36*(100-$A$4)/10&lt;0,0,AF33-AdjustedSCE!$AY36*(100-$A$4)/10)</f>
        <v>1947682.8000000087</v>
      </c>
      <c r="AH33" s="9">
        <f>IF(AG33-AdjustedSCE!$AY36*(100-$A$4)/10&lt;0,0,AG33-AdjustedSCE!$AY36*(100-$A$4)/10)</f>
        <v>1861470.4500000088</v>
      </c>
      <c r="AI33" s="6">
        <v>0</v>
      </c>
      <c r="AJ33" s="6"/>
      <c r="AK33" s="6"/>
      <c r="AL33" s="46" t="s">
        <v>72</v>
      </c>
      <c r="AM33" s="45">
        <v>30</v>
      </c>
      <c r="AN33" s="46" t="s">
        <v>8</v>
      </c>
      <c r="AO33" s="45">
        <v>23</v>
      </c>
      <c r="AP33" s="45">
        <v>1914385</v>
      </c>
      <c r="AQ33" s="45">
        <v>1429884</v>
      </c>
      <c r="AR33" s="45">
        <v>484501</v>
      </c>
      <c r="AS33" s="45">
        <v>68</v>
      </c>
      <c r="AT33" s="45">
        <v>320283</v>
      </c>
      <c r="AU33" s="45">
        <v>0.192</v>
      </c>
      <c r="AV33" s="45">
        <v>73</v>
      </c>
      <c r="AW33" s="45">
        <v>233807</v>
      </c>
      <c r="AY33" s="46" t="s">
        <v>72</v>
      </c>
      <c r="AZ33" s="45">
        <v>38</v>
      </c>
      <c r="BA33" s="46" t="s">
        <v>10</v>
      </c>
      <c r="BB33" s="45">
        <v>16</v>
      </c>
      <c r="BC33" s="45">
        <v>16694</v>
      </c>
    </row>
    <row r="34" spans="1:55" ht="14.25" customHeight="1">
      <c r="N34" s="37"/>
      <c r="Q34" s="5">
        <v>38</v>
      </c>
      <c r="R34" s="5"/>
      <c r="S34" s="5">
        <v>16</v>
      </c>
      <c r="T34" s="5"/>
      <c r="U34" s="9">
        <f>AdjustedSCE!AZ37* (100-$A$3)/100</f>
        <v>4392792.3330000006</v>
      </c>
      <c r="V34" s="9">
        <f>IF(U34-AdjustedSCE!$AY37*(100-$A$4)/10&lt;0,0,U34-AdjustedSCE!$AY37*(100-$A$4)/10)</f>
        <v>4348860.2946000006</v>
      </c>
      <c r="W34" s="9">
        <f>IF(V34-AdjustedSCE!$AY37*(100-$A$4)/10&lt;0,0,V34-AdjustedSCE!$AY37*(100-$A$4)/10)</f>
        <v>4304928.2562000006</v>
      </c>
      <c r="X34" s="9">
        <f>IF(W34-AdjustedSCE!$AY37*(100-$A$4)/10&lt;0,0,W34-AdjustedSCE!$AY37*(100-$A$4)/10)</f>
        <v>4260996.2178000007</v>
      </c>
      <c r="Y34" s="9">
        <f>IF(X34-AdjustedSCE!$AY37*(100-$A$4)/10&lt;0,0,X34-AdjustedSCE!$AY37*(100-$A$4)/10)</f>
        <v>4217064.1794000007</v>
      </c>
      <c r="Z34" s="9">
        <f>IF(Y34-AdjustedSCE!$AY37*(100-$A$4)/10&lt;0,0,Y34-AdjustedSCE!$AY37*(100-$A$4)/10)</f>
        <v>4173132.1410000008</v>
      </c>
      <c r="AA34" s="9">
        <f>IF(Z34-AdjustedSCE!$AY37*(100-$A$4)/10&lt;0,0,Z34-AdjustedSCE!$AY37*(100-$A$4)/10)</f>
        <v>4129200.1026000008</v>
      </c>
      <c r="AB34" s="9">
        <f>IF(AA34-AdjustedSCE!$AY37*(100-$A$4)/10&lt;0,0,AA34-AdjustedSCE!$AY37*(100-$A$4)/10)</f>
        <v>4085268.0642000008</v>
      </c>
      <c r="AC34" s="9">
        <f>IF(AB34-AdjustedSCE!$AY37*(100-$A$4)/10&lt;0,0,AB34-AdjustedSCE!$AY37*(100-$A$4)/10)</f>
        <v>4041336.0258000009</v>
      </c>
      <c r="AD34" s="9">
        <f>IF(AC34-AdjustedSCE!$AY37*(100-$A$4)/10&lt;0,0,AC34-AdjustedSCE!$AY37*(100-$A$4)/10)</f>
        <v>3997403.9874000009</v>
      </c>
      <c r="AE34" s="9">
        <f>IF(AD34-AdjustedSCE!$AY37*(100-$A$4)/10&lt;0,0,AD34-AdjustedSCE!$AY37*(100-$A$4)/10)</f>
        <v>3953471.949000001</v>
      </c>
      <c r="AF34" s="9">
        <f>IF(AE34-AdjustedSCE!$AY37*(100-$A$4)/10&lt;0,0,AE34-AdjustedSCE!$AY37*(100-$A$4)/10)</f>
        <v>3909539.910600001</v>
      </c>
      <c r="AG34" s="9">
        <f>IF(AF34-AdjustedSCE!$AY37*(100-$A$4)/10&lt;0,0,AF34-AdjustedSCE!$AY37*(100-$A$4)/10)</f>
        <v>3865607.872200001</v>
      </c>
      <c r="AH34" s="9">
        <f>IF(AG34-AdjustedSCE!$AY37*(100-$A$4)/10&lt;0,0,AG34-AdjustedSCE!$AY37*(100-$A$4)/10)</f>
        <v>3821675.8338000011</v>
      </c>
      <c r="AI34" s="6">
        <v>0</v>
      </c>
      <c r="AJ34" s="6"/>
      <c r="AK34" s="6"/>
      <c r="AL34" s="46" t="s">
        <v>72</v>
      </c>
      <c r="AM34" s="45">
        <v>30</v>
      </c>
      <c r="AN34" s="46" t="s">
        <v>8</v>
      </c>
      <c r="AO34" s="45">
        <v>23</v>
      </c>
      <c r="AP34" s="45">
        <v>1914385</v>
      </c>
      <c r="AQ34" s="45">
        <v>1429884</v>
      </c>
      <c r="AR34" s="45">
        <v>484501</v>
      </c>
      <c r="AS34" s="45">
        <v>69</v>
      </c>
      <c r="AT34" s="45">
        <v>164218</v>
      </c>
      <c r="AU34" s="45">
        <v>0.10299999999999999</v>
      </c>
      <c r="AV34" s="45">
        <v>73</v>
      </c>
      <c r="AW34" s="45">
        <v>119879</v>
      </c>
      <c r="AY34" s="46" t="s">
        <v>72</v>
      </c>
      <c r="AZ34" s="45">
        <v>39</v>
      </c>
      <c r="BA34" s="46" t="s">
        <v>10</v>
      </c>
      <c r="BB34" s="45">
        <v>23</v>
      </c>
      <c r="BC34" s="45">
        <v>3060</v>
      </c>
    </row>
    <row r="35" spans="1:55" ht="14.25" customHeight="1">
      <c r="B35" s="45"/>
      <c r="N35" s="37"/>
      <c r="Q35" s="5">
        <v>39</v>
      </c>
      <c r="R35" s="5"/>
      <c r="S35" s="5">
        <v>23</v>
      </c>
      <c r="T35" s="5"/>
      <c r="U35" s="9">
        <f>AdjustedSCE!AZ38* (100-$A$3)/100</f>
        <v>6173763.9840000011</v>
      </c>
      <c r="V35" s="9">
        <f>IF(U35-AdjustedSCE!$AY38*(100-$A$4)/10&lt;0,0,U35-AdjustedSCE!$AY38*(100-$A$4)/10)</f>
        <v>6164763.9840000011</v>
      </c>
      <c r="W35" s="9">
        <f>IF(V35-AdjustedSCE!$AY38*(100-$A$4)/10&lt;0,0,V35-AdjustedSCE!$AY38*(100-$A$4)/10)</f>
        <v>6155763.9840000011</v>
      </c>
      <c r="X35" s="9">
        <f>IF(W35-AdjustedSCE!$AY38*(100-$A$4)/10&lt;0,0,W35-AdjustedSCE!$AY38*(100-$A$4)/10)</f>
        <v>6146763.9840000011</v>
      </c>
      <c r="Y35" s="9">
        <f>IF(X35-AdjustedSCE!$AY38*(100-$A$4)/10&lt;0,0,X35-AdjustedSCE!$AY38*(100-$A$4)/10)</f>
        <v>6137763.9840000011</v>
      </c>
      <c r="Z35" s="9">
        <f>IF(Y35-AdjustedSCE!$AY38*(100-$A$4)/10&lt;0,0,Y35-AdjustedSCE!$AY38*(100-$A$4)/10)</f>
        <v>6128763.9840000011</v>
      </c>
      <c r="AA35" s="9">
        <f>IF(Z35-AdjustedSCE!$AY38*(100-$A$4)/10&lt;0,0,Z35-AdjustedSCE!$AY38*(100-$A$4)/10)</f>
        <v>6119763.9840000011</v>
      </c>
      <c r="AB35" s="9">
        <f>IF(AA35-AdjustedSCE!$AY38*(100-$A$4)/10&lt;0,0,AA35-AdjustedSCE!$AY38*(100-$A$4)/10)</f>
        <v>6110763.9840000011</v>
      </c>
      <c r="AC35" s="9">
        <f>IF(AB35-AdjustedSCE!$AY38*(100-$A$4)/10&lt;0,0,AB35-AdjustedSCE!$AY38*(100-$A$4)/10)</f>
        <v>6101763.9840000011</v>
      </c>
      <c r="AD35" s="9">
        <f>IF(AC35-AdjustedSCE!$AY38*(100-$A$4)/10&lt;0,0,AC35-AdjustedSCE!$AY38*(100-$A$4)/10)</f>
        <v>6092763.9840000011</v>
      </c>
      <c r="AE35" s="9">
        <f>IF(AD35-AdjustedSCE!$AY38*(100-$A$4)/10&lt;0,0,AD35-AdjustedSCE!$AY38*(100-$A$4)/10)</f>
        <v>6083763.9840000011</v>
      </c>
      <c r="AF35" s="9">
        <f>IF(AE35-AdjustedSCE!$AY38*(100-$A$4)/10&lt;0,0,AE35-AdjustedSCE!$AY38*(100-$A$4)/10)</f>
        <v>6074763.9840000011</v>
      </c>
      <c r="AG35" s="9">
        <f>IF(AF35-AdjustedSCE!$AY38*(100-$A$4)/10&lt;0,0,AF35-AdjustedSCE!$AY38*(100-$A$4)/10)</f>
        <v>6065763.9840000011</v>
      </c>
      <c r="AH35" s="9">
        <f>IF(AG35-AdjustedSCE!$AY38*(100-$A$4)/10&lt;0,0,AG35-AdjustedSCE!$AY38*(100-$A$4)/10)</f>
        <v>6056763.9840000011</v>
      </c>
      <c r="AI35" s="6">
        <v>0</v>
      </c>
      <c r="AJ35" s="6"/>
      <c r="AK35" s="6"/>
      <c r="AL35" s="46" t="s">
        <v>72</v>
      </c>
      <c r="AM35" s="45">
        <v>31</v>
      </c>
      <c r="AN35" s="46" t="s">
        <v>8</v>
      </c>
      <c r="AO35" s="45">
        <v>29</v>
      </c>
      <c r="AP35" s="45">
        <v>1253876</v>
      </c>
      <c r="AQ35" s="45">
        <v>851100</v>
      </c>
      <c r="AR35" s="45">
        <v>402776</v>
      </c>
      <c r="AS35" s="45">
        <v>69</v>
      </c>
      <c r="AT35" s="45">
        <v>402776</v>
      </c>
      <c r="AU35" s="45">
        <v>0.253</v>
      </c>
      <c r="AV35" s="45">
        <v>70</v>
      </c>
      <c r="AW35" s="45">
        <v>281943</v>
      </c>
      <c r="AY35" s="46" t="s">
        <v>73</v>
      </c>
      <c r="AZ35" s="45">
        <v>10</v>
      </c>
      <c r="BA35" s="46" t="s">
        <v>4</v>
      </c>
      <c r="BB35" s="45">
        <v>4</v>
      </c>
      <c r="BC35" s="45">
        <v>424505</v>
      </c>
    </row>
    <row r="36" spans="1:55" ht="14.25" customHeight="1">
      <c r="B36" s="45"/>
      <c r="N36" s="37"/>
      <c r="Q36" s="5"/>
      <c r="R36" s="5"/>
      <c r="S36" s="5"/>
      <c r="T36" s="5"/>
      <c r="AL36" s="46" t="s">
        <v>72</v>
      </c>
      <c r="AM36" s="45">
        <v>32</v>
      </c>
      <c r="AN36" s="46" t="s">
        <v>9</v>
      </c>
      <c r="AO36" s="45">
        <v>5</v>
      </c>
      <c r="AP36" s="45">
        <v>833327</v>
      </c>
      <c r="AQ36" s="45">
        <v>500699</v>
      </c>
      <c r="AR36" s="45">
        <v>332628</v>
      </c>
      <c r="AS36" s="45">
        <v>69</v>
      </c>
      <c r="AT36" s="45">
        <v>332628</v>
      </c>
      <c r="AU36" s="45">
        <v>0.20899999999999999</v>
      </c>
      <c r="AV36" s="45">
        <v>66</v>
      </c>
      <c r="AW36" s="45">
        <v>219534</v>
      </c>
      <c r="AY36" s="46" t="s">
        <v>73</v>
      </c>
      <c r="AZ36" s="45">
        <v>11</v>
      </c>
      <c r="BA36" s="46" t="s">
        <v>4</v>
      </c>
      <c r="BB36" s="45">
        <v>11</v>
      </c>
      <c r="BC36" s="45">
        <v>436692</v>
      </c>
    </row>
    <row r="37" spans="1:55" ht="14.25" customHeight="1">
      <c r="A37" s="42"/>
      <c r="B37" s="45"/>
      <c r="N37" s="37"/>
      <c r="AL37" s="46" t="s">
        <v>72</v>
      </c>
      <c r="AM37" s="45">
        <v>33</v>
      </c>
      <c r="AN37" s="46" t="s">
        <v>9</v>
      </c>
      <c r="AO37" s="45">
        <v>12</v>
      </c>
      <c r="AP37" s="45">
        <v>671373</v>
      </c>
      <c r="AQ37" s="45">
        <v>399299</v>
      </c>
      <c r="AR37" s="45">
        <v>272074</v>
      </c>
      <c r="AS37" s="45">
        <v>69</v>
      </c>
      <c r="AT37" s="45">
        <v>272074</v>
      </c>
      <c r="AU37" s="45">
        <v>0.17100000000000001</v>
      </c>
      <c r="AV37" s="45">
        <v>61</v>
      </c>
      <c r="AW37" s="45">
        <v>165965</v>
      </c>
      <c r="AY37" s="46" t="s">
        <v>73</v>
      </c>
      <c r="AZ37" s="45">
        <v>12</v>
      </c>
      <c r="BA37" s="46" t="s">
        <v>4</v>
      </c>
      <c r="BB37" s="45">
        <v>18</v>
      </c>
      <c r="BC37" s="45">
        <v>462641</v>
      </c>
    </row>
    <row r="38" spans="1:55" ht="14.25" customHeight="1">
      <c r="A38" s="42"/>
      <c r="B38" s="45"/>
      <c r="N38" s="37"/>
      <c r="AL38" s="46" t="s">
        <v>72</v>
      </c>
      <c r="AM38" s="45">
        <v>34</v>
      </c>
      <c r="AN38" s="46" t="s">
        <v>9</v>
      </c>
      <c r="AO38" s="45">
        <v>19</v>
      </c>
      <c r="AP38" s="45">
        <v>786651</v>
      </c>
      <c r="AQ38" s="45">
        <v>567514</v>
      </c>
      <c r="AR38" s="45">
        <v>219137</v>
      </c>
      <c r="AS38" s="45">
        <v>69</v>
      </c>
      <c r="AT38" s="45">
        <v>219137</v>
      </c>
      <c r="AU38" s="45">
        <v>0.13700000000000001</v>
      </c>
      <c r="AV38" s="45">
        <v>56</v>
      </c>
      <c r="AW38" s="45">
        <v>122717</v>
      </c>
      <c r="AY38" s="46" t="s">
        <v>73</v>
      </c>
      <c r="AZ38" s="45">
        <v>13</v>
      </c>
      <c r="BA38" s="46" t="s">
        <v>4</v>
      </c>
      <c r="BB38" s="45">
        <v>25</v>
      </c>
      <c r="BC38" s="45">
        <v>505064</v>
      </c>
    </row>
    <row r="39" spans="1:55" ht="14.25" customHeight="1">
      <c r="A39" s="42"/>
      <c r="B39" s="45"/>
      <c r="N39" s="37"/>
      <c r="AL39" s="46" t="s">
        <v>72</v>
      </c>
      <c r="AM39" s="45">
        <v>35</v>
      </c>
      <c r="AN39" s="46" t="s">
        <v>9</v>
      </c>
      <c r="AO39" s="45">
        <v>26</v>
      </c>
      <c r="AP39" s="45">
        <v>1197796</v>
      </c>
      <c r="AQ39" s="45">
        <v>1025962</v>
      </c>
      <c r="AR39" s="45">
        <v>171834</v>
      </c>
      <c r="AS39" s="45">
        <v>69</v>
      </c>
      <c r="AT39" s="45">
        <v>171834</v>
      </c>
      <c r="AU39" s="45">
        <v>0.108</v>
      </c>
      <c r="AV39" s="45">
        <v>51</v>
      </c>
      <c r="AW39" s="45">
        <v>87635</v>
      </c>
      <c r="AY39" s="46" t="s">
        <v>73</v>
      </c>
      <c r="AZ39" s="45">
        <v>14</v>
      </c>
      <c r="BA39" s="46" t="s">
        <v>5</v>
      </c>
      <c r="BB39" s="45">
        <v>1</v>
      </c>
      <c r="BC39" s="45">
        <v>441804</v>
      </c>
    </row>
    <row r="40" spans="1:55" ht="14.25" customHeight="1">
      <c r="A40" s="42"/>
      <c r="B40" s="45"/>
      <c r="N40" s="37"/>
      <c r="AL40" s="46" t="s">
        <v>72</v>
      </c>
      <c r="AM40" s="45">
        <v>36</v>
      </c>
      <c r="AN40" s="46" t="s">
        <v>10</v>
      </c>
      <c r="AO40" s="45">
        <v>2</v>
      </c>
      <c r="AP40" s="45">
        <v>1923444</v>
      </c>
      <c r="AQ40" s="45">
        <v>1795258</v>
      </c>
      <c r="AR40" s="45">
        <v>128186</v>
      </c>
      <c r="AS40" s="45">
        <v>68</v>
      </c>
      <c r="AT40" s="45">
        <v>128186</v>
      </c>
      <c r="AU40" s="45">
        <v>7.6999999999999999E-2</v>
      </c>
      <c r="AV40" s="45">
        <v>47</v>
      </c>
      <c r="AW40" s="45">
        <v>60247</v>
      </c>
      <c r="AY40" s="46" t="s">
        <v>73</v>
      </c>
      <c r="AZ40" s="45">
        <v>15</v>
      </c>
      <c r="BA40" s="46" t="s">
        <v>5</v>
      </c>
      <c r="BB40" s="45">
        <v>8</v>
      </c>
      <c r="BC40" s="45">
        <v>520826</v>
      </c>
    </row>
    <row r="41" spans="1:55" ht="14.25" customHeight="1">
      <c r="A41" s="42"/>
      <c r="B41" s="45"/>
      <c r="N41" s="37"/>
      <c r="AL41" s="46" t="s">
        <v>72</v>
      </c>
      <c r="AM41" s="45">
        <v>37</v>
      </c>
      <c r="AN41" s="46" t="s">
        <v>10</v>
      </c>
      <c r="AO41" s="45">
        <v>9</v>
      </c>
      <c r="AP41" s="45">
        <v>2982231</v>
      </c>
      <c r="AQ41" s="45">
        <v>2896019</v>
      </c>
      <c r="AR41" s="45">
        <v>86212</v>
      </c>
      <c r="AS41" s="45">
        <v>68</v>
      </c>
      <c r="AT41" s="45">
        <v>86212</v>
      </c>
      <c r="AU41" s="45">
        <v>5.1999999999999998E-2</v>
      </c>
      <c r="AV41" s="45">
        <v>42</v>
      </c>
      <c r="AW41" s="45">
        <v>36209</v>
      </c>
      <c r="AY41" s="46" t="s">
        <v>73</v>
      </c>
      <c r="AZ41" s="45">
        <v>16</v>
      </c>
      <c r="BA41" s="46" t="s">
        <v>5</v>
      </c>
      <c r="BB41" s="45">
        <v>15</v>
      </c>
      <c r="BC41" s="45">
        <v>612912</v>
      </c>
    </row>
    <row r="42" spans="1:55" ht="14.25" customHeight="1">
      <c r="A42" s="42"/>
      <c r="B42" s="45"/>
      <c r="N42" s="37"/>
      <c r="AL42" s="46" t="s">
        <v>72</v>
      </c>
      <c r="AM42" s="45">
        <v>38</v>
      </c>
      <c r="AN42" s="46" t="s">
        <v>10</v>
      </c>
      <c r="AO42" s="45">
        <v>16</v>
      </c>
      <c r="AP42" s="45">
        <v>4392792</v>
      </c>
      <c r="AQ42" s="45">
        <v>4348860</v>
      </c>
      <c r="AR42" s="45">
        <v>43932</v>
      </c>
      <c r="AS42" s="45">
        <v>67</v>
      </c>
      <c r="AT42" s="45">
        <v>43932</v>
      </c>
      <c r="AU42" s="45">
        <v>2.5000000000000001E-2</v>
      </c>
      <c r="AV42" s="45">
        <v>38</v>
      </c>
      <c r="AW42" s="45">
        <v>16694</v>
      </c>
      <c r="AY42" s="46" t="s">
        <v>73</v>
      </c>
      <c r="AZ42" s="45">
        <v>17</v>
      </c>
      <c r="BA42" s="46" t="s">
        <v>5</v>
      </c>
      <c r="BB42" s="45">
        <v>22</v>
      </c>
      <c r="BC42" s="45">
        <v>737144</v>
      </c>
    </row>
    <row r="43" spans="1:55" ht="14.25" customHeight="1">
      <c r="A43" s="42"/>
      <c r="B43" s="45"/>
      <c r="N43" s="37"/>
      <c r="AL43" s="46" t="s">
        <v>72</v>
      </c>
      <c r="AM43" s="45">
        <v>39</v>
      </c>
      <c r="AN43" s="46" t="s">
        <v>10</v>
      </c>
      <c r="AO43" s="45">
        <v>23</v>
      </c>
      <c r="AP43" s="45">
        <v>6173764</v>
      </c>
      <c r="AQ43" s="45">
        <v>6164764</v>
      </c>
      <c r="AR43" s="45">
        <v>9000</v>
      </c>
      <c r="AS43" s="45">
        <v>66</v>
      </c>
      <c r="AT43" s="45">
        <v>9000</v>
      </c>
      <c r="AU43" s="45">
        <v>5.0000000000000001E-3</v>
      </c>
      <c r="AV43" s="45">
        <v>34</v>
      </c>
      <c r="AW43" s="45">
        <v>3060</v>
      </c>
      <c r="AY43" s="46" t="s">
        <v>73</v>
      </c>
      <c r="AZ43" s="45">
        <v>18</v>
      </c>
      <c r="BA43" s="46" t="s">
        <v>5</v>
      </c>
      <c r="BB43" s="45">
        <v>29</v>
      </c>
      <c r="BC43" s="45">
        <v>887933</v>
      </c>
    </row>
    <row r="44" spans="1:55" ht="14.25" customHeight="1">
      <c r="A44" s="42"/>
      <c r="B44" s="45"/>
      <c r="N44" s="37"/>
      <c r="AL44" s="46" t="s">
        <v>73</v>
      </c>
      <c r="AM44" s="45">
        <v>10</v>
      </c>
      <c r="AN44" s="46" t="s">
        <v>4</v>
      </c>
      <c r="AO44" s="45">
        <v>4</v>
      </c>
      <c r="AP44" s="45">
        <v>36817042</v>
      </c>
      <c r="AQ44" s="45">
        <v>36109533</v>
      </c>
      <c r="AR44" s="45">
        <v>707509</v>
      </c>
      <c r="AS44" s="45">
        <v>47</v>
      </c>
      <c r="AT44" s="45">
        <v>668225</v>
      </c>
      <c r="AU44" s="45">
        <v>0.33</v>
      </c>
      <c r="AV44" s="45">
        <v>60</v>
      </c>
      <c r="AW44" s="45">
        <v>400935</v>
      </c>
      <c r="AY44" s="46" t="s">
        <v>73</v>
      </c>
      <c r="AZ44" s="45">
        <v>19</v>
      </c>
      <c r="BA44" s="46" t="s">
        <v>6</v>
      </c>
      <c r="BB44" s="45">
        <v>6</v>
      </c>
      <c r="BC44" s="45">
        <v>1082179</v>
      </c>
    </row>
    <row r="45" spans="1:55" ht="14.25" customHeight="1">
      <c r="A45" s="42"/>
      <c r="B45" s="45"/>
      <c r="N45" s="37"/>
      <c r="AL45" s="46" t="s">
        <v>73</v>
      </c>
      <c r="AM45" s="45">
        <v>10</v>
      </c>
      <c r="AN45" s="46" t="s">
        <v>4</v>
      </c>
      <c r="AO45" s="45">
        <v>4</v>
      </c>
      <c r="AP45" s="45">
        <v>36817042</v>
      </c>
      <c r="AQ45" s="45">
        <v>36109533</v>
      </c>
      <c r="AR45" s="45">
        <v>707509</v>
      </c>
      <c r="AS45" s="45">
        <v>48</v>
      </c>
      <c r="AT45" s="45">
        <v>39284</v>
      </c>
      <c r="AU45" s="45">
        <v>0.02</v>
      </c>
      <c r="AV45" s="45">
        <v>60</v>
      </c>
      <c r="AW45" s="45">
        <v>23570</v>
      </c>
      <c r="AY45" s="46" t="s">
        <v>73</v>
      </c>
      <c r="AZ45" s="45">
        <v>20</v>
      </c>
      <c r="BA45" s="46" t="s">
        <v>6</v>
      </c>
      <c r="BB45" s="45">
        <v>13</v>
      </c>
      <c r="BC45" s="45">
        <v>1297916</v>
      </c>
    </row>
    <row r="46" spans="1:55" ht="14.25" customHeight="1">
      <c r="A46" s="42"/>
      <c r="B46" s="45"/>
      <c r="N46" s="37"/>
      <c r="AL46" s="46" t="s">
        <v>73</v>
      </c>
      <c r="AM46" s="45">
        <v>11</v>
      </c>
      <c r="AN46" s="46" t="s">
        <v>4</v>
      </c>
      <c r="AO46" s="45">
        <v>11</v>
      </c>
      <c r="AP46" s="45">
        <v>35270849</v>
      </c>
      <c r="AQ46" s="45">
        <v>34566507</v>
      </c>
      <c r="AR46" s="45">
        <v>704342</v>
      </c>
      <c r="AS46" s="45">
        <v>48</v>
      </c>
      <c r="AT46" s="45">
        <v>704342</v>
      </c>
      <c r="AU46" s="45">
        <v>0.35499999999999998</v>
      </c>
      <c r="AV46" s="45">
        <v>62</v>
      </c>
      <c r="AW46" s="45">
        <v>436692</v>
      </c>
      <c r="AY46" s="46" t="s">
        <v>73</v>
      </c>
      <c r="AZ46" s="45">
        <v>21</v>
      </c>
      <c r="BA46" s="46" t="s">
        <v>6</v>
      </c>
      <c r="BB46" s="45">
        <v>20</v>
      </c>
      <c r="BC46" s="45">
        <v>1569625</v>
      </c>
    </row>
    <row r="47" spans="1:55" ht="14.25" customHeight="1">
      <c r="A47" s="42"/>
      <c r="B47" s="45"/>
      <c r="N47" s="37"/>
      <c r="AL47" s="46" t="s">
        <v>73</v>
      </c>
      <c r="AM47" s="45">
        <v>12</v>
      </c>
      <c r="AN47" s="46" t="s">
        <v>4</v>
      </c>
      <c r="AO47" s="45">
        <v>18</v>
      </c>
      <c r="AP47" s="45">
        <v>33591900</v>
      </c>
      <c r="AQ47" s="45">
        <v>32869024</v>
      </c>
      <c r="AR47" s="45">
        <v>722876</v>
      </c>
      <c r="AS47" s="45">
        <v>49</v>
      </c>
      <c r="AT47" s="45">
        <v>722876</v>
      </c>
      <c r="AU47" s="45">
        <v>0.372</v>
      </c>
      <c r="AV47" s="45">
        <v>64</v>
      </c>
      <c r="AW47" s="45">
        <v>462641</v>
      </c>
      <c r="AY47" s="46" t="s">
        <v>73</v>
      </c>
      <c r="AZ47" s="45">
        <v>22</v>
      </c>
      <c r="BA47" s="46" t="s">
        <v>6</v>
      </c>
      <c r="BB47" s="45">
        <v>27</v>
      </c>
      <c r="BC47" s="45">
        <v>1877324</v>
      </c>
    </row>
    <row r="48" spans="1:55" ht="14.25" customHeight="1">
      <c r="A48" s="42"/>
      <c r="B48" s="45"/>
      <c r="N48" s="37"/>
      <c r="AL48" s="46" t="s">
        <v>73</v>
      </c>
      <c r="AM48" s="45">
        <v>13</v>
      </c>
      <c r="AN48" s="46" t="s">
        <v>4</v>
      </c>
      <c r="AO48" s="45">
        <v>25</v>
      </c>
      <c r="AP48" s="45">
        <v>31798832</v>
      </c>
      <c r="AQ48" s="45">
        <v>31033584</v>
      </c>
      <c r="AR48" s="45">
        <v>765248</v>
      </c>
      <c r="AS48" s="45">
        <v>50</v>
      </c>
      <c r="AT48" s="45">
        <v>765248</v>
      </c>
      <c r="AU48" s="45">
        <v>0.40100000000000002</v>
      </c>
      <c r="AV48" s="45">
        <v>66</v>
      </c>
      <c r="AW48" s="45">
        <v>505064</v>
      </c>
      <c r="AY48" s="46" t="s">
        <v>73</v>
      </c>
      <c r="AZ48" s="45">
        <v>23</v>
      </c>
      <c r="BA48" s="46" t="s">
        <v>7</v>
      </c>
      <c r="BB48" s="45">
        <v>3</v>
      </c>
      <c r="BC48" s="45">
        <v>2233811</v>
      </c>
    </row>
    <row r="49" spans="1:55" ht="14.25" customHeight="1">
      <c r="A49" s="42"/>
      <c r="B49" s="43"/>
      <c r="N49" s="37"/>
      <c r="AL49" s="46" t="s">
        <v>73</v>
      </c>
      <c r="AM49" s="45">
        <v>14</v>
      </c>
      <c r="AN49" s="46" t="s">
        <v>5</v>
      </c>
      <c r="AO49" s="45">
        <v>1</v>
      </c>
      <c r="AP49" s="45">
        <v>29910279</v>
      </c>
      <c r="AQ49" s="45">
        <v>29076686</v>
      </c>
      <c r="AR49" s="45">
        <v>833593</v>
      </c>
      <c r="AS49" s="45">
        <v>51</v>
      </c>
      <c r="AT49" s="45">
        <v>833593</v>
      </c>
      <c r="AU49" s="45">
        <v>0.44700000000000001</v>
      </c>
      <c r="AV49" s="45">
        <v>53</v>
      </c>
      <c r="AW49" s="45">
        <v>441804</v>
      </c>
      <c r="AY49" s="46" t="s">
        <v>73</v>
      </c>
      <c r="AZ49" s="45">
        <v>24</v>
      </c>
      <c r="BA49" s="46" t="s">
        <v>7</v>
      </c>
      <c r="BB49" s="45">
        <v>10</v>
      </c>
      <c r="BC49" s="45">
        <v>2041314</v>
      </c>
    </row>
    <row r="50" spans="1:55" ht="14.25" customHeight="1">
      <c r="A50" s="42"/>
      <c r="B50" s="43"/>
      <c r="N50" s="37"/>
      <c r="AL50" s="46" t="s">
        <v>73</v>
      </c>
      <c r="AM50" s="45">
        <v>15</v>
      </c>
      <c r="AN50" s="46" t="s">
        <v>5</v>
      </c>
      <c r="AO50" s="45">
        <v>8</v>
      </c>
      <c r="AP50" s="45">
        <v>27944877</v>
      </c>
      <c r="AQ50" s="45">
        <v>27014831</v>
      </c>
      <c r="AR50" s="45">
        <v>930046</v>
      </c>
      <c r="AS50" s="45">
        <v>52</v>
      </c>
      <c r="AT50" s="45">
        <v>930046</v>
      </c>
      <c r="AU50" s="45">
        <v>0.50900000000000001</v>
      </c>
      <c r="AV50" s="45">
        <v>56</v>
      </c>
      <c r="AW50" s="45">
        <v>520826</v>
      </c>
      <c r="AY50" s="46" t="s">
        <v>73</v>
      </c>
      <c r="AZ50" s="45">
        <v>25</v>
      </c>
      <c r="BA50" s="46" t="s">
        <v>7</v>
      </c>
      <c r="BB50" s="45">
        <v>17</v>
      </c>
      <c r="BC50" s="45">
        <v>1780417</v>
      </c>
    </row>
    <row r="51" spans="1:55" ht="14.25" customHeight="1">
      <c r="N51" s="37"/>
      <c r="AL51" s="46" t="s">
        <v>73</v>
      </c>
      <c r="AM51" s="45">
        <v>16</v>
      </c>
      <c r="AN51" s="46" t="s">
        <v>5</v>
      </c>
      <c r="AO51" s="45">
        <v>15</v>
      </c>
      <c r="AP51" s="45">
        <v>25921264</v>
      </c>
      <c r="AQ51" s="45">
        <v>24864519</v>
      </c>
      <c r="AR51" s="45">
        <v>1056745</v>
      </c>
      <c r="AS51" s="45">
        <v>53</v>
      </c>
      <c r="AT51" s="45">
        <v>1056745</v>
      </c>
      <c r="AU51" s="45">
        <v>0.59199999999999997</v>
      </c>
      <c r="AV51" s="45">
        <v>58</v>
      </c>
      <c r="AW51" s="45">
        <v>612912</v>
      </c>
      <c r="AY51" s="46" t="s">
        <v>73</v>
      </c>
      <c r="AZ51" s="45">
        <v>26</v>
      </c>
      <c r="BA51" s="46" t="s">
        <v>7</v>
      </c>
      <c r="BB51" s="45">
        <v>24</v>
      </c>
      <c r="BC51" s="45">
        <v>1530985</v>
      </c>
    </row>
    <row r="52" spans="1:55" ht="14.25" customHeight="1">
      <c r="N52" s="37"/>
      <c r="AL52" s="46" t="s">
        <v>73</v>
      </c>
      <c r="AM52" s="45">
        <v>17</v>
      </c>
      <c r="AN52" s="46" t="s">
        <v>5</v>
      </c>
      <c r="AO52" s="45">
        <v>22</v>
      </c>
      <c r="AP52" s="45">
        <v>23858073</v>
      </c>
      <c r="AQ52" s="45">
        <v>22642250</v>
      </c>
      <c r="AR52" s="45">
        <v>1215823</v>
      </c>
      <c r="AS52" s="45">
        <v>54</v>
      </c>
      <c r="AT52" s="45">
        <v>764980</v>
      </c>
      <c r="AU52" s="45">
        <v>0.439</v>
      </c>
      <c r="AV52" s="45">
        <v>61</v>
      </c>
      <c r="AW52" s="45">
        <v>466638</v>
      </c>
      <c r="AY52" s="46" t="s">
        <v>73</v>
      </c>
      <c r="AZ52" s="45">
        <v>27</v>
      </c>
      <c r="BA52" s="46" t="s">
        <v>8</v>
      </c>
      <c r="BB52" s="45">
        <v>1</v>
      </c>
      <c r="BC52" s="45">
        <v>1292412</v>
      </c>
    </row>
    <row r="53" spans="1:55" ht="14.25" customHeight="1">
      <c r="N53" s="37"/>
      <c r="AL53" s="46" t="s">
        <v>73</v>
      </c>
      <c r="AM53" s="45">
        <v>17</v>
      </c>
      <c r="AN53" s="46" t="s">
        <v>5</v>
      </c>
      <c r="AO53" s="45">
        <v>22</v>
      </c>
      <c r="AP53" s="45">
        <v>23858073</v>
      </c>
      <c r="AQ53" s="45">
        <v>22642250</v>
      </c>
      <c r="AR53" s="45">
        <v>1215823</v>
      </c>
      <c r="AS53" s="45">
        <v>55</v>
      </c>
      <c r="AT53" s="45">
        <v>450843</v>
      </c>
      <c r="AU53" s="45">
        <v>0.26500000000000001</v>
      </c>
      <c r="AV53" s="45">
        <v>60</v>
      </c>
      <c r="AW53" s="45">
        <v>270506</v>
      </c>
      <c r="AY53" s="46" t="s">
        <v>73</v>
      </c>
      <c r="AZ53" s="45">
        <v>28</v>
      </c>
      <c r="BA53" s="46" t="s">
        <v>8</v>
      </c>
      <c r="BB53" s="45">
        <v>8</v>
      </c>
      <c r="BC53" s="45">
        <v>1071134</v>
      </c>
    </row>
    <row r="54" spans="1:55" ht="14.25" customHeight="1">
      <c r="N54" s="37"/>
      <c r="AL54" s="46" t="s">
        <v>73</v>
      </c>
      <c r="AM54" s="45">
        <v>18</v>
      </c>
      <c r="AN54" s="46" t="s">
        <v>5</v>
      </c>
      <c r="AO54" s="45">
        <v>29</v>
      </c>
      <c r="AP54" s="45">
        <v>21773941</v>
      </c>
      <c r="AQ54" s="45">
        <v>20364523</v>
      </c>
      <c r="AR54" s="45">
        <v>1409418</v>
      </c>
      <c r="AS54" s="45">
        <v>55</v>
      </c>
      <c r="AT54" s="45">
        <v>381781</v>
      </c>
      <c r="AU54" s="45">
        <v>0.224</v>
      </c>
      <c r="AV54" s="45">
        <v>63</v>
      </c>
      <c r="AW54" s="45">
        <v>240522</v>
      </c>
      <c r="AY54" s="46" t="s">
        <v>73</v>
      </c>
      <c r="AZ54" s="45">
        <v>29</v>
      </c>
      <c r="BA54" s="46" t="s">
        <v>8</v>
      </c>
      <c r="BB54" s="45">
        <v>15</v>
      </c>
      <c r="BC54" s="45">
        <v>881269</v>
      </c>
    </row>
    <row r="55" spans="1:55" ht="14.25" customHeight="1">
      <c r="N55" s="37"/>
      <c r="AL55" s="46" t="s">
        <v>73</v>
      </c>
      <c r="AM55" s="45">
        <v>18</v>
      </c>
      <c r="AN55" s="46" t="s">
        <v>5</v>
      </c>
      <c r="AO55" s="45">
        <v>29</v>
      </c>
      <c r="AP55" s="45">
        <v>21773941</v>
      </c>
      <c r="AQ55" s="45">
        <v>20364523</v>
      </c>
      <c r="AR55" s="45">
        <v>1409418</v>
      </c>
      <c r="AS55" s="45">
        <v>56</v>
      </c>
      <c r="AT55" s="45">
        <v>1027637</v>
      </c>
      <c r="AU55" s="45">
        <v>0.62</v>
      </c>
      <c r="AV55" s="45">
        <v>63</v>
      </c>
      <c r="AW55" s="45">
        <v>647411</v>
      </c>
      <c r="AY55" s="46" t="s">
        <v>73</v>
      </c>
      <c r="AZ55" s="45">
        <v>30</v>
      </c>
      <c r="BA55" s="46" t="s">
        <v>8</v>
      </c>
      <c r="BB55" s="45">
        <v>23</v>
      </c>
      <c r="BC55" s="45">
        <v>707371</v>
      </c>
    </row>
    <row r="56" spans="1:55" ht="14.25" customHeight="1">
      <c r="N56" s="37"/>
      <c r="AL56" s="46" t="s">
        <v>73</v>
      </c>
      <c r="AM56" s="45">
        <v>19</v>
      </c>
      <c r="AN56" s="46" t="s">
        <v>6</v>
      </c>
      <c r="AO56" s="45">
        <v>6</v>
      </c>
      <c r="AP56" s="45">
        <v>19687504</v>
      </c>
      <c r="AQ56" s="45">
        <v>18047839</v>
      </c>
      <c r="AR56" s="45">
        <v>1639665</v>
      </c>
      <c r="AS56" s="45">
        <v>57</v>
      </c>
      <c r="AT56" s="45">
        <v>1568741</v>
      </c>
      <c r="AU56" s="45">
        <v>0.97099999999999997</v>
      </c>
      <c r="AV56" s="45">
        <v>66</v>
      </c>
      <c r="AW56" s="45">
        <v>1035369</v>
      </c>
      <c r="AY56" s="46" t="s">
        <v>73</v>
      </c>
      <c r="AZ56" s="45">
        <v>31</v>
      </c>
      <c r="BA56" s="46" t="s">
        <v>8</v>
      </c>
      <c r="BB56" s="45">
        <v>29</v>
      </c>
      <c r="BC56" s="45">
        <v>563886</v>
      </c>
    </row>
    <row r="57" spans="1:55" ht="14.25" customHeight="1">
      <c r="N57" s="37"/>
      <c r="AL57" s="46" t="s">
        <v>73</v>
      </c>
      <c r="AM57" s="45">
        <v>19</v>
      </c>
      <c r="AN57" s="46" t="s">
        <v>6</v>
      </c>
      <c r="AO57" s="45">
        <v>6</v>
      </c>
      <c r="AP57" s="45">
        <v>19687504</v>
      </c>
      <c r="AQ57" s="45">
        <v>18047839</v>
      </c>
      <c r="AR57" s="45">
        <v>1639665</v>
      </c>
      <c r="AS57" s="45">
        <v>58</v>
      </c>
      <c r="AT57" s="45">
        <v>70924</v>
      </c>
      <c r="AU57" s="45">
        <v>4.4999999999999998E-2</v>
      </c>
      <c r="AV57" s="45">
        <v>66</v>
      </c>
      <c r="AW57" s="45">
        <v>46810</v>
      </c>
      <c r="AY57" s="46" t="s">
        <v>73</v>
      </c>
      <c r="AZ57" s="45">
        <v>32</v>
      </c>
      <c r="BA57" s="46" t="s">
        <v>9</v>
      </c>
      <c r="BB57" s="45">
        <v>5</v>
      </c>
      <c r="BC57" s="45">
        <v>439068</v>
      </c>
    </row>
    <row r="58" spans="1:55" ht="14.25" customHeight="1">
      <c r="N58" s="37"/>
      <c r="AL58" s="46" t="s">
        <v>73</v>
      </c>
      <c r="AM58" s="45">
        <v>20</v>
      </c>
      <c r="AN58" s="46" t="s">
        <v>6</v>
      </c>
      <c r="AO58" s="45">
        <v>13</v>
      </c>
      <c r="AP58" s="45">
        <v>17617398</v>
      </c>
      <c r="AQ58" s="45">
        <v>15708698</v>
      </c>
      <c r="AR58" s="45">
        <v>1908700</v>
      </c>
      <c r="AS58" s="45">
        <v>58</v>
      </c>
      <c r="AT58" s="45">
        <v>1070102</v>
      </c>
      <c r="AU58" s="45">
        <v>0.68100000000000005</v>
      </c>
      <c r="AV58" s="45">
        <v>68</v>
      </c>
      <c r="AW58" s="45">
        <v>727669</v>
      </c>
      <c r="AY58" s="46" t="s">
        <v>73</v>
      </c>
      <c r="AZ58" s="45">
        <v>33</v>
      </c>
      <c r="BA58" s="46" t="s">
        <v>9</v>
      </c>
      <c r="BB58" s="45">
        <v>12</v>
      </c>
      <c r="BC58" s="45">
        <v>331931</v>
      </c>
    </row>
    <row r="59" spans="1:55" ht="14.25" customHeight="1">
      <c r="N59" s="37"/>
      <c r="AL59" s="46" t="s">
        <v>73</v>
      </c>
      <c r="AM59" s="45">
        <v>20</v>
      </c>
      <c r="AN59" s="46" t="s">
        <v>6</v>
      </c>
      <c r="AO59" s="45">
        <v>13</v>
      </c>
      <c r="AP59" s="45">
        <v>17617398</v>
      </c>
      <c r="AQ59" s="45">
        <v>15708698</v>
      </c>
      <c r="AR59" s="45">
        <v>1908700</v>
      </c>
      <c r="AS59" s="45">
        <v>59</v>
      </c>
      <c r="AT59" s="45">
        <v>838598</v>
      </c>
      <c r="AU59" s="45">
        <v>0.54900000000000004</v>
      </c>
      <c r="AV59" s="45">
        <v>68</v>
      </c>
      <c r="AW59" s="45">
        <v>570247</v>
      </c>
      <c r="AY59" s="46" t="s">
        <v>73</v>
      </c>
      <c r="AZ59" s="45">
        <v>34</v>
      </c>
      <c r="BA59" s="46" t="s">
        <v>9</v>
      </c>
      <c r="BB59" s="45">
        <v>19</v>
      </c>
      <c r="BC59" s="45">
        <v>245433</v>
      </c>
    </row>
    <row r="60" spans="1:55" ht="14.25" customHeight="1">
      <c r="N60" s="37"/>
      <c r="AL60" s="46" t="s">
        <v>73</v>
      </c>
      <c r="AM60" s="45">
        <v>21</v>
      </c>
      <c r="AN60" s="46" t="s">
        <v>6</v>
      </c>
      <c r="AO60" s="45">
        <v>20</v>
      </c>
      <c r="AP60" s="45">
        <v>15582258</v>
      </c>
      <c r="AQ60" s="45">
        <v>13363600</v>
      </c>
      <c r="AR60" s="45">
        <v>2218658</v>
      </c>
      <c r="AS60" s="45">
        <v>59</v>
      </c>
      <c r="AT60" s="45">
        <v>562300</v>
      </c>
      <c r="AU60" s="45">
        <v>0.36799999999999999</v>
      </c>
      <c r="AV60" s="45">
        <v>70</v>
      </c>
      <c r="AW60" s="45">
        <v>393610</v>
      </c>
      <c r="AY60" s="46" t="s">
        <v>73</v>
      </c>
      <c r="AZ60" s="45">
        <v>35</v>
      </c>
      <c r="BA60" s="46" t="s">
        <v>9</v>
      </c>
      <c r="BB60" s="45">
        <v>26</v>
      </c>
      <c r="BC60" s="45">
        <v>175271</v>
      </c>
    </row>
    <row r="61" spans="1:55" ht="14.25" customHeight="1">
      <c r="N61" s="37"/>
      <c r="AL61" s="46" t="s">
        <v>73</v>
      </c>
      <c r="AM61" s="45">
        <v>21</v>
      </c>
      <c r="AN61" s="46" t="s">
        <v>6</v>
      </c>
      <c r="AO61" s="45">
        <v>20</v>
      </c>
      <c r="AP61" s="45">
        <v>15582258</v>
      </c>
      <c r="AQ61" s="45">
        <v>13363600</v>
      </c>
      <c r="AR61" s="45">
        <v>2218658</v>
      </c>
      <c r="AS61" s="45">
        <v>60</v>
      </c>
      <c r="AT61" s="45">
        <v>1482743</v>
      </c>
      <c r="AU61" s="45">
        <v>1</v>
      </c>
      <c r="AV61" s="45">
        <v>71</v>
      </c>
      <c r="AW61" s="45">
        <v>1052748</v>
      </c>
      <c r="AY61" s="46" t="s">
        <v>73</v>
      </c>
      <c r="AZ61" s="45">
        <v>36</v>
      </c>
      <c r="BA61" s="46" t="s">
        <v>10</v>
      </c>
      <c r="BB61" s="45">
        <v>2</v>
      </c>
      <c r="BC61" s="45">
        <v>120495</v>
      </c>
    </row>
    <row r="62" spans="1:55" ht="14.25" customHeight="1">
      <c r="N62" s="37"/>
      <c r="AL62" s="46" t="s">
        <v>73</v>
      </c>
      <c r="AM62" s="45">
        <v>21</v>
      </c>
      <c r="AN62" s="46" t="s">
        <v>6</v>
      </c>
      <c r="AO62" s="45">
        <v>20</v>
      </c>
      <c r="AP62" s="45">
        <v>15582258</v>
      </c>
      <c r="AQ62" s="45">
        <v>13363600</v>
      </c>
      <c r="AR62" s="45">
        <v>2218658</v>
      </c>
      <c r="AS62" s="45">
        <v>61</v>
      </c>
      <c r="AT62" s="45">
        <v>173615</v>
      </c>
      <c r="AU62" s="45">
        <v>0.121</v>
      </c>
      <c r="AV62" s="45">
        <v>71</v>
      </c>
      <c r="AW62" s="45">
        <v>123267</v>
      </c>
      <c r="AY62" s="46" t="s">
        <v>73</v>
      </c>
      <c r="AZ62" s="45">
        <v>37</v>
      </c>
      <c r="BA62" s="46" t="s">
        <v>10</v>
      </c>
      <c r="BB62" s="45">
        <v>9</v>
      </c>
      <c r="BC62" s="45">
        <v>72418</v>
      </c>
    </row>
    <row r="63" spans="1:55" ht="14.25" customHeight="1">
      <c r="N63" s="37"/>
      <c r="AL63" s="46" t="s">
        <v>73</v>
      </c>
      <c r="AM63" s="45">
        <v>22</v>
      </c>
      <c r="AN63" s="46" t="s">
        <v>6</v>
      </c>
      <c r="AO63" s="45">
        <v>27</v>
      </c>
      <c r="AP63" s="45">
        <v>13600720</v>
      </c>
      <c r="AQ63" s="45">
        <v>11029044</v>
      </c>
      <c r="AR63" s="45">
        <v>2571676</v>
      </c>
      <c r="AS63" s="45">
        <v>60</v>
      </c>
      <c r="AT63" s="45">
        <v>63505</v>
      </c>
      <c r="AU63" s="45">
        <v>4.2999999999999997E-2</v>
      </c>
      <c r="AV63" s="45">
        <v>73</v>
      </c>
      <c r="AW63" s="45">
        <v>46359</v>
      </c>
      <c r="AY63" s="46" t="s">
        <v>73</v>
      </c>
      <c r="AZ63" s="45">
        <v>38</v>
      </c>
      <c r="BA63" s="46" t="s">
        <v>10</v>
      </c>
      <c r="BB63" s="45">
        <v>16</v>
      </c>
      <c r="BC63" s="45">
        <v>33388</v>
      </c>
    </row>
    <row r="64" spans="1:55" ht="14.25" customHeight="1">
      <c r="AL64" s="46" t="s">
        <v>73</v>
      </c>
      <c r="AM64" s="45">
        <v>22</v>
      </c>
      <c r="AN64" s="46" t="s">
        <v>6</v>
      </c>
      <c r="AO64" s="45">
        <v>27</v>
      </c>
      <c r="AP64" s="45">
        <v>13600720</v>
      </c>
      <c r="AQ64" s="45">
        <v>11029044</v>
      </c>
      <c r="AR64" s="45">
        <v>2571676</v>
      </c>
      <c r="AS64" s="45">
        <v>61</v>
      </c>
      <c r="AT64" s="45">
        <v>1437696</v>
      </c>
      <c r="AU64" s="45">
        <v>1</v>
      </c>
      <c r="AV64" s="45">
        <v>73</v>
      </c>
      <c r="AW64" s="45">
        <v>1049518</v>
      </c>
      <c r="AY64" s="46" t="s">
        <v>73</v>
      </c>
      <c r="AZ64" s="45">
        <v>39</v>
      </c>
      <c r="BA64" s="46" t="s">
        <v>10</v>
      </c>
      <c r="BB64" s="45">
        <v>23</v>
      </c>
      <c r="BC64" s="45">
        <v>6120</v>
      </c>
    </row>
    <row r="65" spans="38:55" ht="14.25" customHeight="1">
      <c r="AL65" s="46" t="s">
        <v>73</v>
      </c>
      <c r="AM65" s="45">
        <v>22</v>
      </c>
      <c r="AN65" s="46" t="s">
        <v>6</v>
      </c>
      <c r="AO65" s="45">
        <v>27</v>
      </c>
      <c r="AP65" s="45">
        <v>13600720</v>
      </c>
      <c r="AQ65" s="45">
        <v>11029044</v>
      </c>
      <c r="AR65" s="45">
        <v>2571676</v>
      </c>
      <c r="AS65" s="45">
        <v>62</v>
      </c>
      <c r="AT65" s="45">
        <v>1070476</v>
      </c>
      <c r="AU65" s="45">
        <v>0.76900000000000002</v>
      </c>
      <c r="AV65" s="45">
        <v>73</v>
      </c>
      <c r="AW65" s="45">
        <v>781447</v>
      </c>
      <c r="AY65" s="46" t="s">
        <v>74</v>
      </c>
      <c r="AZ65" s="45">
        <v>10</v>
      </c>
      <c r="BA65" s="46" t="s">
        <v>4</v>
      </c>
      <c r="BB65" s="45">
        <v>4</v>
      </c>
      <c r="BC65" s="45">
        <v>636758</v>
      </c>
    </row>
    <row r="66" spans="38:55" ht="14.25" customHeight="1">
      <c r="AL66" s="46" t="s">
        <v>73</v>
      </c>
      <c r="AM66" s="45">
        <v>23</v>
      </c>
      <c r="AN66" s="46" t="s">
        <v>7</v>
      </c>
      <c r="AO66" s="45">
        <v>3</v>
      </c>
      <c r="AP66" s="45">
        <v>11691420</v>
      </c>
      <c r="AQ66" s="45">
        <v>8721531</v>
      </c>
      <c r="AR66" s="45">
        <v>2969889</v>
      </c>
      <c r="AS66" s="45">
        <v>62</v>
      </c>
      <c r="AT66" s="45">
        <v>984111</v>
      </c>
      <c r="AU66" s="45">
        <v>0.70699999999999996</v>
      </c>
      <c r="AV66" s="45">
        <v>75</v>
      </c>
      <c r="AW66" s="45">
        <v>738083</v>
      </c>
      <c r="AY66" s="46" t="s">
        <v>74</v>
      </c>
      <c r="AZ66" s="45">
        <v>11</v>
      </c>
      <c r="BA66" s="46" t="s">
        <v>4</v>
      </c>
      <c r="BB66" s="45">
        <v>11</v>
      </c>
      <c r="BC66" s="45">
        <v>655038</v>
      </c>
    </row>
    <row r="67" spans="38:55" ht="14.25" customHeight="1">
      <c r="AL67" s="46" t="s">
        <v>73</v>
      </c>
      <c r="AM67" s="45">
        <v>23</v>
      </c>
      <c r="AN67" s="46" t="s">
        <v>7</v>
      </c>
      <c r="AO67" s="45">
        <v>3</v>
      </c>
      <c r="AP67" s="45">
        <v>11691420</v>
      </c>
      <c r="AQ67" s="45">
        <v>8721531</v>
      </c>
      <c r="AR67" s="45">
        <v>2969889</v>
      </c>
      <c r="AS67" s="45">
        <v>63</v>
      </c>
      <c r="AT67" s="45">
        <v>1346302</v>
      </c>
      <c r="AU67" s="45">
        <v>1</v>
      </c>
      <c r="AV67" s="45">
        <v>75</v>
      </c>
      <c r="AW67" s="45">
        <v>1009726</v>
      </c>
      <c r="AY67" s="46" t="s">
        <v>74</v>
      </c>
      <c r="AZ67" s="45">
        <v>12</v>
      </c>
      <c r="BA67" s="46" t="s">
        <v>4</v>
      </c>
      <c r="BB67" s="45">
        <v>18</v>
      </c>
      <c r="BC67" s="45">
        <v>693961</v>
      </c>
    </row>
    <row r="68" spans="38:55" ht="14.25" customHeight="1">
      <c r="AL68" s="46" t="s">
        <v>73</v>
      </c>
      <c r="AM68" s="45">
        <v>23</v>
      </c>
      <c r="AN68" s="46" t="s">
        <v>7</v>
      </c>
      <c r="AO68" s="45">
        <v>3</v>
      </c>
      <c r="AP68" s="45">
        <v>11691420</v>
      </c>
      <c r="AQ68" s="45">
        <v>8721531</v>
      </c>
      <c r="AR68" s="45">
        <v>2969889</v>
      </c>
      <c r="AS68" s="45">
        <v>64</v>
      </c>
      <c r="AT68" s="45">
        <v>639476</v>
      </c>
      <c r="AU68" s="45">
        <v>0.49199999999999999</v>
      </c>
      <c r="AV68" s="45">
        <v>76</v>
      </c>
      <c r="AW68" s="45">
        <v>486002</v>
      </c>
      <c r="AY68" s="46" t="s">
        <v>74</v>
      </c>
      <c r="AZ68" s="45">
        <v>13</v>
      </c>
      <c r="BA68" s="46" t="s">
        <v>4</v>
      </c>
      <c r="BB68" s="45">
        <v>25</v>
      </c>
      <c r="BC68" s="45">
        <v>757596</v>
      </c>
    </row>
    <row r="69" spans="38:55" ht="14.25" customHeight="1">
      <c r="AL69" s="46" t="s">
        <v>73</v>
      </c>
      <c r="AM69" s="45">
        <v>24</v>
      </c>
      <c r="AN69" s="46" t="s">
        <v>7</v>
      </c>
      <c r="AO69" s="45">
        <v>10</v>
      </c>
      <c r="AP69" s="45">
        <v>9872994</v>
      </c>
      <c r="AQ69" s="45">
        <v>7215288</v>
      </c>
      <c r="AR69" s="45">
        <v>2657706</v>
      </c>
      <c r="AS69" s="45">
        <v>63</v>
      </c>
      <c r="AT69" s="45">
        <v>511987</v>
      </c>
      <c r="AU69" s="45">
        <v>0.38</v>
      </c>
      <c r="AV69" s="45">
        <v>76</v>
      </c>
      <c r="AW69" s="45">
        <v>389110</v>
      </c>
      <c r="AY69" s="46" t="s">
        <v>74</v>
      </c>
      <c r="AZ69" s="45">
        <v>14</v>
      </c>
      <c r="BA69" s="46" t="s">
        <v>5</v>
      </c>
      <c r="BB69" s="45">
        <v>1</v>
      </c>
      <c r="BC69" s="45">
        <v>662706</v>
      </c>
    </row>
    <row r="70" spans="38:55" ht="14.25" customHeight="1">
      <c r="AL70" s="46" t="s">
        <v>73</v>
      </c>
      <c r="AM70" s="45">
        <v>24</v>
      </c>
      <c r="AN70" s="46" t="s">
        <v>7</v>
      </c>
      <c r="AO70" s="45">
        <v>10</v>
      </c>
      <c r="AP70" s="45">
        <v>9872994</v>
      </c>
      <c r="AQ70" s="45">
        <v>7215288</v>
      </c>
      <c r="AR70" s="45">
        <v>2657706</v>
      </c>
      <c r="AS70" s="45">
        <v>64</v>
      </c>
      <c r="AT70" s="45">
        <v>1299983</v>
      </c>
      <c r="AU70" s="45">
        <v>1</v>
      </c>
      <c r="AV70" s="45">
        <v>77</v>
      </c>
      <c r="AW70" s="45">
        <v>1000987</v>
      </c>
      <c r="AY70" s="46" t="s">
        <v>74</v>
      </c>
      <c r="AZ70" s="45">
        <v>15</v>
      </c>
      <c r="BA70" s="46" t="s">
        <v>5</v>
      </c>
      <c r="BB70" s="45">
        <v>8</v>
      </c>
      <c r="BC70" s="45">
        <v>780529</v>
      </c>
    </row>
    <row r="71" spans="38:55" ht="14.25" customHeight="1">
      <c r="AL71" s="46" t="s">
        <v>73</v>
      </c>
      <c r="AM71" s="45">
        <v>24</v>
      </c>
      <c r="AN71" s="46" t="s">
        <v>7</v>
      </c>
      <c r="AO71" s="45">
        <v>10</v>
      </c>
      <c r="AP71" s="45">
        <v>9872994</v>
      </c>
      <c r="AQ71" s="45">
        <v>7215288</v>
      </c>
      <c r="AR71" s="45">
        <v>2657706</v>
      </c>
      <c r="AS71" s="45">
        <v>65</v>
      </c>
      <c r="AT71" s="45">
        <v>845736</v>
      </c>
      <c r="AU71" s="45">
        <v>0.67500000000000004</v>
      </c>
      <c r="AV71" s="45">
        <v>77</v>
      </c>
      <c r="AW71" s="45">
        <v>651217</v>
      </c>
      <c r="AY71" s="46" t="s">
        <v>74</v>
      </c>
      <c r="AZ71" s="45">
        <v>16</v>
      </c>
      <c r="BA71" s="46" t="s">
        <v>5</v>
      </c>
      <c r="BB71" s="45">
        <v>15</v>
      </c>
      <c r="BC71" s="45">
        <v>919368</v>
      </c>
    </row>
    <row r="72" spans="38:55" ht="14.25" customHeight="1">
      <c r="AL72" s="46" t="s">
        <v>73</v>
      </c>
      <c r="AM72" s="45">
        <v>25</v>
      </c>
      <c r="AN72" s="46" t="s">
        <v>7</v>
      </c>
      <c r="AO72" s="45">
        <v>17</v>
      </c>
      <c r="AP72" s="45">
        <v>8164077</v>
      </c>
      <c r="AQ72" s="45">
        <v>5891912</v>
      </c>
      <c r="AR72" s="45">
        <v>2272165</v>
      </c>
      <c r="AS72" s="45">
        <v>64</v>
      </c>
      <c r="AT72" s="45">
        <v>103053</v>
      </c>
      <c r="AU72" s="45">
        <v>7.9000000000000001E-2</v>
      </c>
      <c r="AV72" s="45">
        <v>77</v>
      </c>
      <c r="AW72" s="45">
        <v>79351</v>
      </c>
      <c r="AY72" s="46" t="s">
        <v>74</v>
      </c>
      <c r="AZ72" s="45">
        <v>17</v>
      </c>
      <c r="BA72" s="46" t="s">
        <v>5</v>
      </c>
      <c r="BB72" s="45">
        <v>22</v>
      </c>
      <c r="BC72" s="45">
        <v>1101891</v>
      </c>
    </row>
    <row r="73" spans="38:55" ht="14.25" customHeight="1">
      <c r="AL73" s="46" t="s">
        <v>73</v>
      </c>
      <c r="AM73" s="45">
        <v>25</v>
      </c>
      <c r="AN73" s="46" t="s">
        <v>7</v>
      </c>
      <c r="AO73" s="45">
        <v>17</v>
      </c>
      <c r="AP73" s="45">
        <v>8164077</v>
      </c>
      <c r="AQ73" s="45">
        <v>5891912</v>
      </c>
      <c r="AR73" s="45">
        <v>2272165</v>
      </c>
      <c r="AS73" s="45">
        <v>65</v>
      </c>
      <c r="AT73" s="45">
        <v>1253268</v>
      </c>
      <c r="AU73" s="45">
        <v>1</v>
      </c>
      <c r="AV73" s="45">
        <v>78</v>
      </c>
      <c r="AW73" s="45">
        <v>977549</v>
      </c>
      <c r="AY73" s="46" t="s">
        <v>74</v>
      </c>
      <c r="AZ73" s="45">
        <v>18</v>
      </c>
      <c r="BA73" s="46" t="s">
        <v>5</v>
      </c>
      <c r="BB73" s="45">
        <v>29</v>
      </c>
      <c r="BC73" s="45">
        <v>1331900</v>
      </c>
    </row>
    <row r="74" spans="38:55" ht="14.25" customHeight="1">
      <c r="AL74" s="46" t="s">
        <v>73</v>
      </c>
      <c r="AM74" s="45">
        <v>25</v>
      </c>
      <c r="AN74" s="46" t="s">
        <v>7</v>
      </c>
      <c r="AO74" s="45">
        <v>17</v>
      </c>
      <c r="AP74" s="45">
        <v>8164077</v>
      </c>
      <c r="AQ74" s="45">
        <v>5891912</v>
      </c>
      <c r="AR74" s="45">
        <v>2272165</v>
      </c>
      <c r="AS74" s="45">
        <v>66</v>
      </c>
      <c r="AT74" s="45">
        <v>915844</v>
      </c>
      <c r="AU74" s="45">
        <v>0.50600000000000001</v>
      </c>
      <c r="AV74" s="45">
        <v>79</v>
      </c>
      <c r="AW74" s="45">
        <v>723517</v>
      </c>
      <c r="AY74" s="46" t="s">
        <v>74</v>
      </c>
      <c r="AZ74" s="45">
        <v>19</v>
      </c>
      <c r="BA74" s="46" t="s">
        <v>6</v>
      </c>
      <c r="BB74" s="45">
        <v>6</v>
      </c>
      <c r="BC74" s="45">
        <v>1623268</v>
      </c>
    </row>
    <row r="75" spans="38:55" ht="14.25" customHeight="1">
      <c r="AL75" s="46" t="s">
        <v>73</v>
      </c>
      <c r="AM75" s="45">
        <v>26</v>
      </c>
      <c r="AN75" s="46" t="s">
        <v>7</v>
      </c>
      <c r="AO75" s="45">
        <v>24</v>
      </c>
      <c r="AP75" s="45">
        <v>6583305</v>
      </c>
      <c r="AQ75" s="45">
        <v>4649764</v>
      </c>
      <c r="AR75" s="45">
        <v>1933541</v>
      </c>
      <c r="AS75" s="45">
        <v>66</v>
      </c>
      <c r="AT75" s="45">
        <v>1584806</v>
      </c>
      <c r="AU75" s="45">
        <v>0.876</v>
      </c>
      <c r="AV75" s="45">
        <v>79</v>
      </c>
      <c r="AW75" s="45">
        <v>1251997</v>
      </c>
      <c r="AY75" s="46" t="s">
        <v>74</v>
      </c>
      <c r="AZ75" s="45">
        <v>20</v>
      </c>
      <c r="BA75" s="46" t="s">
        <v>6</v>
      </c>
      <c r="BB75" s="45">
        <v>13</v>
      </c>
      <c r="BC75" s="45">
        <v>1946874</v>
      </c>
    </row>
    <row r="76" spans="38:55" ht="14.25" customHeight="1">
      <c r="AL76" s="46" t="s">
        <v>73</v>
      </c>
      <c r="AM76" s="45">
        <v>26</v>
      </c>
      <c r="AN76" s="46" t="s">
        <v>7</v>
      </c>
      <c r="AO76" s="45">
        <v>24</v>
      </c>
      <c r="AP76" s="45">
        <v>6583305</v>
      </c>
      <c r="AQ76" s="45">
        <v>4649764</v>
      </c>
      <c r="AR76" s="45">
        <v>1933541</v>
      </c>
      <c r="AS76" s="45">
        <v>67</v>
      </c>
      <c r="AT76" s="45">
        <v>348735</v>
      </c>
      <c r="AU76" s="45">
        <v>0.20100000000000001</v>
      </c>
      <c r="AV76" s="45">
        <v>80</v>
      </c>
      <c r="AW76" s="45">
        <v>278988</v>
      </c>
      <c r="AY76" s="46" t="s">
        <v>74</v>
      </c>
      <c r="AZ76" s="45">
        <v>21</v>
      </c>
      <c r="BA76" s="46" t="s">
        <v>6</v>
      </c>
      <c r="BB76" s="45">
        <v>20</v>
      </c>
      <c r="BC76" s="45">
        <v>2357248</v>
      </c>
    </row>
    <row r="77" spans="38:55" ht="14.25" customHeight="1">
      <c r="AL77" s="46" t="s">
        <v>73</v>
      </c>
      <c r="AM77" s="45">
        <v>27</v>
      </c>
      <c r="AN77" s="46" t="s">
        <v>8</v>
      </c>
      <c r="AO77" s="45">
        <v>1</v>
      </c>
      <c r="AP77" s="45">
        <v>5149314</v>
      </c>
      <c r="AQ77" s="45">
        <v>3511441</v>
      </c>
      <c r="AR77" s="45">
        <v>1637873</v>
      </c>
      <c r="AS77" s="45">
        <v>66</v>
      </c>
      <c r="AT77" s="45">
        <v>150815</v>
      </c>
      <c r="AU77" s="45">
        <v>8.3000000000000004E-2</v>
      </c>
      <c r="AV77" s="45">
        <v>78</v>
      </c>
      <c r="AW77" s="45">
        <v>117636</v>
      </c>
      <c r="AY77" s="46" t="s">
        <v>74</v>
      </c>
      <c r="AZ77" s="45">
        <v>22</v>
      </c>
      <c r="BA77" s="46" t="s">
        <v>6</v>
      </c>
      <c r="BB77" s="45">
        <v>27</v>
      </c>
      <c r="BC77" s="45">
        <v>2815986</v>
      </c>
    </row>
    <row r="78" spans="38:55" ht="14.25" customHeight="1">
      <c r="AL78" s="46" t="s">
        <v>73</v>
      </c>
      <c r="AM78" s="45">
        <v>27</v>
      </c>
      <c r="AN78" s="46" t="s">
        <v>8</v>
      </c>
      <c r="AO78" s="45">
        <v>1</v>
      </c>
      <c r="AP78" s="45">
        <v>5149314</v>
      </c>
      <c r="AQ78" s="45">
        <v>3511441</v>
      </c>
      <c r="AR78" s="45">
        <v>1637873</v>
      </c>
      <c r="AS78" s="45">
        <v>67</v>
      </c>
      <c r="AT78" s="45">
        <v>1487058</v>
      </c>
      <c r="AU78" s="45">
        <v>0.85599999999999998</v>
      </c>
      <c r="AV78" s="45">
        <v>79</v>
      </c>
      <c r="AW78" s="45">
        <v>1174776</v>
      </c>
      <c r="AY78" s="46" t="s">
        <v>74</v>
      </c>
      <c r="AZ78" s="45">
        <v>23</v>
      </c>
      <c r="BA78" s="46" t="s">
        <v>7</v>
      </c>
      <c r="BB78" s="45">
        <v>3</v>
      </c>
      <c r="BC78" s="45">
        <v>3362368</v>
      </c>
    </row>
    <row r="79" spans="38:55" ht="14.25" customHeight="1">
      <c r="AL79" s="46" t="s">
        <v>73</v>
      </c>
      <c r="AM79" s="45">
        <v>28</v>
      </c>
      <c r="AN79" s="46" t="s">
        <v>8</v>
      </c>
      <c r="AO79" s="45">
        <v>8</v>
      </c>
      <c r="AP79" s="45">
        <v>3880740</v>
      </c>
      <c r="AQ79" s="45">
        <v>2499539</v>
      </c>
      <c r="AR79" s="45">
        <v>1381201</v>
      </c>
      <c r="AS79" s="45">
        <v>67</v>
      </c>
      <c r="AT79" s="45">
        <v>620302</v>
      </c>
      <c r="AU79" s="45">
        <v>0.35699999999999998</v>
      </c>
      <c r="AV79" s="45">
        <v>77</v>
      </c>
      <c r="AW79" s="45">
        <v>477633</v>
      </c>
      <c r="AY79" s="46" t="s">
        <v>74</v>
      </c>
      <c r="AZ79" s="45">
        <v>24</v>
      </c>
      <c r="BA79" s="46" t="s">
        <v>7</v>
      </c>
      <c r="BB79" s="45">
        <v>10</v>
      </c>
      <c r="BC79" s="45">
        <v>3073743</v>
      </c>
    </row>
    <row r="80" spans="38:55" ht="14.25" customHeight="1">
      <c r="AL80" s="46" t="s">
        <v>73</v>
      </c>
      <c r="AM80" s="45">
        <v>28</v>
      </c>
      <c r="AN80" s="46" t="s">
        <v>8</v>
      </c>
      <c r="AO80" s="45">
        <v>8</v>
      </c>
      <c r="AP80" s="45">
        <v>3880740</v>
      </c>
      <c r="AQ80" s="45">
        <v>2499539</v>
      </c>
      <c r="AR80" s="45">
        <v>1381201</v>
      </c>
      <c r="AS80" s="45">
        <v>68</v>
      </c>
      <c r="AT80" s="45">
        <v>760899</v>
      </c>
      <c r="AU80" s="45">
        <v>0.45700000000000002</v>
      </c>
      <c r="AV80" s="45">
        <v>78</v>
      </c>
      <c r="AW80" s="45">
        <v>593501</v>
      </c>
      <c r="AY80" s="46" t="s">
        <v>74</v>
      </c>
      <c r="AZ80" s="45">
        <v>25</v>
      </c>
      <c r="BA80" s="46" t="s">
        <v>7</v>
      </c>
      <c r="BB80" s="45">
        <v>17</v>
      </c>
      <c r="BC80" s="45">
        <v>2680348</v>
      </c>
    </row>
    <row r="81" spans="38:55" ht="14.25" customHeight="1">
      <c r="AL81" s="46" t="s">
        <v>73</v>
      </c>
      <c r="AM81" s="45">
        <v>29</v>
      </c>
      <c r="AN81" s="46" t="s">
        <v>8</v>
      </c>
      <c r="AO81" s="45">
        <v>15</v>
      </c>
      <c r="AP81" s="45">
        <v>2796218</v>
      </c>
      <c r="AQ81" s="45">
        <v>1636654</v>
      </c>
      <c r="AR81" s="45">
        <v>1159564</v>
      </c>
      <c r="AS81" s="45">
        <v>68</v>
      </c>
      <c r="AT81" s="45">
        <v>1159564</v>
      </c>
      <c r="AU81" s="45">
        <v>0.69599999999999995</v>
      </c>
      <c r="AV81" s="45">
        <v>76</v>
      </c>
      <c r="AW81" s="45">
        <v>881269</v>
      </c>
      <c r="AY81" s="46" t="s">
        <v>74</v>
      </c>
      <c r="AZ81" s="45">
        <v>26</v>
      </c>
      <c r="BA81" s="46" t="s">
        <v>7</v>
      </c>
      <c r="BB81" s="45">
        <v>24</v>
      </c>
      <c r="BC81" s="45">
        <v>2304401</v>
      </c>
    </row>
    <row r="82" spans="38:55" ht="14.25" customHeight="1">
      <c r="AL82" s="46" t="s">
        <v>73</v>
      </c>
      <c r="AM82" s="45">
        <v>30</v>
      </c>
      <c r="AN82" s="46" t="s">
        <v>8</v>
      </c>
      <c r="AO82" s="45">
        <v>23</v>
      </c>
      <c r="AP82" s="45">
        <v>1914385</v>
      </c>
      <c r="AQ82" s="45">
        <v>945384</v>
      </c>
      <c r="AR82" s="45">
        <v>969001</v>
      </c>
      <c r="AS82" s="45">
        <v>68</v>
      </c>
      <c r="AT82" s="45">
        <v>320283</v>
      </c>
      <c r="AU82" s="45">
        <v>0.192</v>
      </c>
      <c r="AV82" s="45">
        <v>73</v>
      </c>
      <c r="AW82" s="45">
        <v>233807</v>
      </c>
      <c r="AY82" s="46" t="s">
        <v>74</v>
      </c>
      <c r="AZ82" s="45">
        <v>27</v>
      </c>
      <c r="BA82" s="46" t="s">
        <v>8</v>
      </c>
      <c r="BB82" s="45">
        <v>1</v>
      </c>
      <c r="BC82" s="45">
        <v>1945051</v>
      </c>
    </row>
    <row r="83" spans="38:55" ht="14.25" customHeight="1">
      <c r="AL83" s="46" t="s">
        <v>73</v>
      </c>
      <c r="AM83" s="45">
        <v>30</v>
      </c>
      <c r="AN83" s="46" t="s">
        <v>8</v>
      </c>
      <c r="AO83" s="45">
        <v>23</v>
      </c>
      <c r="AP83" s="45">
        <v>1914385</v>
      </c>
      <c r="AQ83" s="45">
        <v>945384</v>
      </c>
      <c r="AR83" s="45">
        <v>969001</v>
      </c>
      <c r="AS83" s="45">
        <v>69</v>
      </c>
      <c r="AT83" s="45">
        <v>648718</v>
      </c>
      <c r="AU83" s="45">
        <v>0.40699999999999997</v>
      </c>
      <c r="AV83" s="45">
        <v>73</v>
      </c>
      <c r="AW83" s="45">
        <v>473564</v>
      </c>
      <c r="AY83" s="46" t="s">
        <v>74</v>
      </c>
      <c r="AZ83" s="45">
        <v>28</v>
      </c>
      <c r="BA83" s="46" t="s">
        <v>8</v>
      </c>
      <c r="BB83" s="45">
        <v>8</v>
      </c>
      <c r="BC83" s="45">
        <v>1609803</v>
      </c>
    </row>
    <row r="84" spans="38:55" ht="14.25" customHeight="1">
      <c r="AL84" s="46" t="s">
        <v>73</v>
      </c>
      <c r="AM84" s="45">
        <v>31</v>
      </c>
      <c r="AN84" s="46" t="s">
        <v>8</v>
      </c>
      <c r="AO84" s="45">
        <v>29</v>
      </c>
      <c r="AP84" s="45">
        <v>1253876</v>
      </c>
      <c r="AQ84" s="45">
        <v>448324</v>
      </c>
      <c r="AR84" s="45">
        <v>805552</v>
      </c>
      <c r="AS84" s="45">
        <v>69</v>
      </c>
      <c r="AT84" s="45">
        <v>805552</v>
      </c>
      <c r="AU84" s="45">
        <v>0.505</v>
      </c>
      <c r="AV84" s="45">
        <v>70</v>
      </c>
      <c r="AW84" s="45">
        <v>563886</v>
      </c>
      <c r="AY84" s="46" t="s">
        <v>74</v>
      </c>
      <c r="AZ84" s="45">
        <v>29</v>
      </c>
      <c r="BA84" s="46" t="s">
        <v>8</v>
      </c>
      <c r="BB84" s="45">
        <v>15</v>
      </c>
      <c r="BC84" s="45">
        <v>1321903</v>
      </c>
    </row>
    <row r="85" spans="38:55" ht="14.25" customHeight="1">
      <c r="AL85" s="46" t="s">
        <v>73</v>
      </c>
      <c r="AM85" s="45">
        <v>32</v>
      </c>
      <c r="AN85" s="46" t="s">
        <v>9</v>
      </c>
      <c r="AO85" s="45">
        <v>5</v>
      </c>
      <c r="AP85" s="45">
        <v>833327</v>
      </c>
      <c r="AQ85" s="45">
        <v>168072</v>
      </c>
      <c r="AR85" s="45">
        <v>665255</v>
      </c>
      <c r="AS85" s="45">
        <v>69</v>
      </c>
      <c r="AT85" s="45">
        <v>665255</v>
      </c>
      <c r="AU85" s="45">
        <v>0.41699999999999998</v>
      </c>
      <c r="AV85" s="45">
        <v>66</v>
      </c>
      <c r="AW85" s="45">
        <v>439068</v>
      </c>
      <c r="AY85" s="46" t="s">
        <v>74</v>
      </c>
      <c r="AZ85" s="45">
        <v>30</v>
      </c>
      <c r="BA85" s="46" t="s">
        <v>8</v>
      </c>
      <c r="BB85" s="45">
        <v>23</v>
      </c>
      <c r="BC85" s="45">
        <v>1061057</v>
      </c>
    </row>
    <row r="86" spans="38:55" ht="14.25" customHeight="1">
      <c r="AL86" s="46" t="s">
        <v>73</v>
      </c>
      <c r="AM86" s="45">
        <v>33</v>
      </c>
      <c r="AN86" s="46" t="s">
        <v>9</v>
      </c>
      <c r="AO86" s="45">
        <v>12</v>
      </c>
      <c r="AP86" s="45">
        <v>671373</v>
      </c>
      <c r="AQ86" s="45">
        <v>127224</v>
      </c>
      <c r="AR86" s="45">
        <v>544149</v>
      </c>
      <c r="AS86" s="45">
        <v>69</v>
      </c>
      <c r="AT86" s="45">
        <v>544149</v>
      </c>
      <c r="AU86" s="45">
        <v>0.34100000000000003</v>
      </c>
      <c r="AV86" s="45">
        <v>61</v>
      </c>
      <c r="AW86" s="45">
        <v>331931</v>
      </c>
      <c r="AY86" s="46" t="s">
        <v>74</v>
      </c>
      <c r="AZ86" s="45">
        <v>31</v>
      </c>
      <c r="BA86" s="46" t="s">
        <v>8</v>
      </c>
      <c r="BB86" s="45">
        <v>29</v>
      </c>
      <c r="BC86" s="45">
        <v>845830</v>
      </c>
    </row>
    <row r="87" spans="38:55" ht="14.25" customHeight="1">
      <c r="AL87" s="46" t="s">
        <v>73</v>
      </c>
      <c r="AM87" s="45">
        <v>34</v>
      </c>
      <c r="AN87" s="46" t="s">
        <v>9</v>
      </c>
      <c r="AO87" s="45">
        <v>19</v>
      </c>
      <c r="AP87" s="45">
        <v>786651</v>
      </c>
      <c r="AQ87" s="45">
        <v>348377</v>
      </c>
      <c r="AR87" s="45">
        <v>438274</v>
      </c>
      <c r="AS87" s="45">
        <v>69</v>
      </c>
      <c r="AT87" s="45">
        <v>438274</v>
      </c>
      <c r="AU87" s="45">
        <v>0.27500000000000002</v>
      </c>
      <c r="AV87" s="45">
        <v>56</v>
      </c>
      <c r="AW87" s="45">
        <v>245433</v>
      </c>
      <c r="AY87" s="46" t="s">
        <v>74</v>
      </c>
      <c r="AZ87" s="45">
        <v>32</v>
      </c>
      <c r="BA87" s="46" t="s">
        <v>9</v>
      </c>
      <c r="BB87" s="45">
        <v>5</v>
      </c>
      <c r="BC87" s="45">
        <v>549996</v>
      </c>
    </row>
    <row r="88" spans="38:55" ht="14.25" customHeight="1">
      <c r="AL88" s="46" t="s">
        <v>73</v>
      </c>
      <c r="AM88" s="45">
        <v>35</v>
      </c>
      <c r="AN88" s="46" t="s">
        <v>9</v>
      </c>
      <c r="AO88" s="45">
        <v>26</v>
      </c>
      <c r="AP88" s="45">
        <v>1197796</v>
      </c>
      <c r="AQ88" s="45">
        <v>854127</v>
      </c>
      <c r="AR88" s="45">
        <v>343669</v>
      </c>
      <c r="AS88" s="45">
        <v>69</v>
      </c>
      <c r="AT88" s="45">
        <v>343669</v>
      </c>
      <c r="AU88" s="45">
        <v>0.216</v>
      </c>
      <c r="AV88" s="45">
        <v>51</v>
      </c>
      <c r="AW88" s="45">
        <v>175271</v>
      </c>
      <c r="AY88" s="46" t="s">
        <v>74</v>
      </c>
      <c r="AZ88" s="45">
        <v>33</v>
      </c>
      <c r="BA88" s="46" t="s">
        <v>9</v>
      </c>
      <c r="BB88" s="45">
        <v>12</v>
      </c>
      <c r="BC88" s="45">
        <v>409538</v>
      </c>
    </row>
    <row r="89" spans="38:55" ht="14.25" customHeight="1">
      <c r="AL89" s="46" t="s">
        <v>73</v>
      </c>
      <c r="AM89" s="45">
        <v>36</v>
      </c>
      <c r="AN89" s="46" t="s">
        <v>10</v>
      </c>
      <c r="AO89" s="45">
        <v>2</v>
      </c>
      <c r="AP89" s="45">
        <v>1923444</v>
      </c>
      <c r="AQ89" s="45">
        <v>1667072</v>
      </c>
      <c r="AR89" s="45">
        <v>256372</v>
      </c>
      <c r="AS89" s="45">
        <v>68</v>
      </c>
      <c r="AT89" s="45">
        <v>256372</v>
      </c>
      <c r="AU89" s="45">
        <v>0.154</v>
      </c>
      <c r="AV89" s="45">
        <v>47</v>
      </c>
      <c r="AW89" s="45">
        <v>120495</v>
      </c>
      <c r="AY89" s="46" t="s">
        <v>74</v>
      </c>
      <c r="AZ89" s="45">
        <v>34</v>
      </c>
      <c r="BA89" s="46" t="s">
        <v>9</v>
      </c>
      <c r="BB89" s="45">
        <v>19</v>
      </c>
      <c r="BC89" s="45">
        <v>368150</v>
      </c>
    </row>
    <row r="90" spans="38:55" ht="14.25" customHeight="1">
      <c r="AL90" s="46" t="s">
        <v>73</v>
      </c>
      <c r="AM90" s="45">
        <v>37</v>
      </c>
      <c r="AN90" s="46" t="s">
        <v>10</v>
      </c>
      <c r="AO90" s="45">
        <v>9</v>
      </c>
      <c r="AP90" s="45">
        <v>2982231</v>
      </c>
      <c r="AQ90" s="45">
        <v>2809806</v>
      </c>
      <c r="AR90" s="45">
        <v>172425</v>
      </c>
      <c r="AS90" s="45">
        <v>68</v>
      </c>
      <c r="AT90" s="45">
        <v>172425</v>
      </c>
      <c r="AU90" s="45">
        <v>0.10299999999999999</v>
      </c>
      <c r="AV90" s="45">
        <v>42</v>
      </c>
      <c r="AW90" s="45">
        <v>72418</v>
      </c>
      <c r="AY90" s="46" t="s">
        <v>74</v>
      </c>
      <c r="AZ90" s="45">
        <v>35</v>
      </c>
      <c r="BA90" s="46" t="s">
        <v>9</v>
      </c>
      <c r="BB90" s="45">
        <v>26</v>
      </c>
      <c r="BC90" s="45">
        <v>262907</v>
      </c>
    </row>
    <row r="91" spans="38:55" ht="14.25" customHeight="1">
      <c r="AL91" s="46" t="s">
        <v>73</v>
      </c>
      <c r="AM91" s="45">
        <v>38</v>
      </c>
      <c r="AN91" s="46" t="s">
        <v>10</v>
      </c>
      <c r="AO91" s="45">
        <v>16</v>
      </c>
      <c r="AP91" s="45">
        <v>4392792</v>
      </c>
      <c r="AQ91" s="45">
        <v>4304928</v>
      </c>
      <c r="AR91" s="45">
        <v>87864</v>
      </c>
      <c r="AS91" s="45">
        <v>67</v>
      </c>
      <c r="AT91" s="45">
        <v>87864</v>
      </c>
      <c r="AU91" s="45">
        <v>5.0999999999999997E-2</v>
      </c>
      <c r="AV91" s="45">
        <v>38</v>
      </c>
      <c r="AW91" s="45">
        <v>33388</v>
      </c>
      <c r="AY91" s="46" t="s">
        <v>74</v>
      </c>
      <c r="AZ91" s="45">
        <v>36</v>
      </c>
      <c r="BA91" s="46" t="s">
        <v>10</v>
      </c>
      <c r="BB91" s="45">
        <v>2</v>
      </c>
      <c r="BC91" s="45">
        <v>180191</v>
      </c>
    </row>
    <row r="92" spans="38:55" ht="14.25" customHeight="1">
      <c r="AL92" s="46" t="s">
        <v>73</v>
      </c>
      <c r="AM92" s="45">
        <v>39</v>
      </c>
      <c r="AN92" s="46" t="s">
        <v>10</v>
      </c>
      <c r="AO92" s="45">
        <v>23</v>
      </c>
      <c r="AP92" s="45">
        <v>6173764</v>
      </c>
      <c r="AQ92" s="45">
        <v>6155764</v>
      </c>
      <c r="AR92" s="45">
        <v>18000</v>
      </c>
      <c r="AS92" s="45">
        <v>66</v>
      </c>
      <c r="AT92" s="45">
        <v>18000</v>
      </c>
      <c r="AU92" s="45">
        <v>0.01</v>
      </c>
      <c r="AV92" s="45">
        <v>34</v>
      </c>
      <c r="AW92" s="45">
        <v>6120</v>
      </c>
      <c r="AY92" s="46" t="s">
        <v>74</v>
      </c>
      <c r="AZ92" s="45">
        <v>37</v>
      </c>
      <c r="BA92" s="46" t="s">
        <v>10</v>
      </c>
      <c r="BB92" s="45">
        <v>9</v>
      </c>
      <c r="BC92" s="45">
        <v>108628</v>
      </c>
    </row>
    <row r="93" spans="38:55" ht="14.25" customHeight="1">
      <c r="AL93" s="46" t="s">
        <v>74</v>
      </c>
      <c r="AM93" s="45">
        <v>10</v>
      </c>
      <c r="AN93" s="46" t="s">
        <v>4</v>
      </c>
      <c r="AO93" s="45">
        <v>4</v>
      </c>
      <c r="AP93" s="45">
        <v>36817042</v>
      </c>
      <c r="AQ93" s="45">
        <v>35755779</v>
      </c>
      <c r="AR93" s="45">
        <v>1061263</v>
      </c>
      <c r="AS93" s="45">
        <v>47</v>
      </c>
      <c r="AT93" s="45">
        <v>668225</v>
      </c>
      <c r="AU93" s="45">
        <v>0.33</v>
      </c>
      <c r="AV93" s="45">
        <v>60</v>
      </c>
      <c r="AW93" s="45">
        <v>400935</v>
      </c>
      <c r="AY93" s="46" t="s">
        <v>74</v>
      </c>
      <c r="AZ93" s="45">
        <v>38</v>
      </c>
      <c r="BA93" s="46" t="s">
        <v>10</v>
      </c>
      <c r="BB93" s="45">
        <v>16</v>
      </c>
      <c r="BC93" s="45">
        <v>50082</v>
      </c>
    </row>
    <row r="94" spans="38:55" ht="14.25" customHeight="1">
      <c r="AL94" s="46" t="s">
        <v>74</v>
      </c>
      <c r="AM94" s="45">
        <v>10</v>
      </c>
      <c r="AN94" s="46" t="s">
        <v>4</v>
      </c>
      <c r="AO94" s="45">
        <v>4</v>
      </c>
      <c r="AP94" s="45">
        <v>36817042</v>
      </c>
      <c r="AQ94" s="45">
        <v>35755779</v>
      </c>
      <c r="AR94" s="45">
        <v>1061263</v>
      </c>
      <c r="AS94" s="45">
        <v>48</v>
      </c>
      <c r="AT94" s="45">
        <v>393038</v>
      </c>
      <c r="AU94" s="45">
        <v>0.19800000000000001</v>
      </c>
      <c r="AV94" s="45">
        <v>60</v>
      </c>
      <c r="AW94" s="45">
        <v>235823</v>
      </c>
      <c r="AY94" s="46" t="s">
        <v>74</v>
      </c>
      <c r="AZ94" s="45">
        <v>39</v>
      </c>
      <c r="BA94" s="46" t="s">
        <v>10</v>
      </c>
      <c r="BB94" s="45">
        <v>23</v>
      </c>
      <c r="BC94" s="45">
        <v>9180</v>
      </c>
    </row>
    <row r="95" spans="38:55" ht="14.25" customHeight="1">
      <c r="AL95" s="46" t="s">
        <v>74</v>
      </c>
      <c r="AM95" s="45">
        <v>11</v>
      </c>
      <c r="AN95" s="46" t="s">
        <v>4</v>
      </c>
      <c r="AO95" s="45">
        <v>11</v>
      </c>
      <c r="AP95" s="45">
        <v>35270849</v>
      </c>
      <c r="AQ95" s="45">
        <v>34214336</v>
      </c>
      <c r="AR95" s="45">
        <v>1056513</v>
      </c>
      <c r="AS95" s="45">
        <v>48</v>
      </c>
      <c r="AT95" s="45">
        <v>1056513</v>
      </c>
      <c r="AU95" s="45">
        <v>0.53200000000000003</v>
      </c>
      <c r="AV95" s="45">
        <v>62</v>
      </c>
      <c r="AW95" s="45">
        <v>655038</v>
      </c>
      <c r="AY95" s="46" t="s">
        <v>75</v>
      </c>
      <c r="AZ95" s="45">
        <v>10</v>
      </c>
      <c r="BA95" s="46" t="s">
        <v>4</v>
      </c>
      <c r="BB95" s="45">
        <v>4</v>
      </c>
      <c r="BC95" s="45">
        <v>849011</v>
      </c>
    </row>
    <row r="96" spans="38:55" ht="14.25" customHeight="1">
      <c r="AL96" s="46" t="s">
        <v>74</v>
      </c>
      <c r="AM96" s="45">
        <v>12</v>
      </c>
      <c r="AN96" s="46" t="s">
        <v>4</v>
      </c>
      <c r="AO96" s="45">
        <v>18</v>
      </c>
      <c r="AP96" s="45">
        <v>33591900</v>
      </c>
      <c r="AQ96" s="45">
        <v>32507586</v>
      </c>
      <c r="AR96" s="45">
        <v>1084314</v>
      </c>
      <c r="AS96" s="45">
        <v>49</v>
      </c>
      <c r="AT96" s="45">
        <v>1084314</v>
      </c>
      <c r="AU96" s="45">
        <v>0.55700000000000005</v>
      </c>
      <c r="AV96" s="45">
        <v>64</v>
      </c>
      <c r="AW96" s="45">
        <v>693961</v>
      </c>
      <c r="AY96" s="46" t="s">
        <v>75</v>
      </c>
      <c r="AZ96" s="45">
        <v>11</v>
      </c>
      <c r="BA96" s="46" t="s">
        <v>4</v>
      </c>
      <c r="BB96" s="45">
        <v>11</v>
      </c>
      <c r="BC96" s="45">
        <v>873384</v>
      </c>
    </row>
    <row r="97" spans="38:55" ht="14.25" customHeight="1">
      <c r="AL97" s="46" t="s">
        <v>74</v>
      </c>
      <c r="AM97" s="45">
        <v>13</v>
      </c>
      <c r="AN97" s="46" t="s">
        <v>4</v>
      </c>
      <c r="AO97" s="45">
        <v>25</v>
      </c>
      <c r="AP97" s="45">
        <v>31798832</v>
      </c>
      <c r="AQ97" s="45">
        <v>30650960</v>
      </c>
      <c r="AR97" s="45">
        <v>1147872</v>
      </c>
      <c r="AS97" s="45">
        <v>50</v>
      </c>
      <c r="AT97" s="45">
        <v>1147872</v>
      </c>
      <c r="AU97" s="45">
        <v>0.60199999999999998</v>
      </c>
      <c r="AV97" s="45">
        <v>66</v>
      </c>
      <c r="AW97" s="45">
        <v>757596</v>
      </c>
      <c r="AY97" s="46" t="s">
        <v>75</v>
      </c>
      <c r="AZ97" s="45">
        <v>12</v>
      </c>
      <c r="BA97" s="46" t="s">
        <v>4</v>
      </c>
      <c r="BB97" s="45">
        <v>18</v>
      </c>
      <c r="BC97" s="45">
        <v>925281</v>
      </c>
    </row>
    <row r="98" spans="38:55" ht="14.25" customHeight="1">
      <c r="AL98" s="46" t="s">
        <v>74</v>
      </c>
      <c r="AM98" s="45">
        <v>14</v>
      </c>
      <c r="AN98" s="46" t="s">
        <v>5</v>
      </c>
      <c r="AO98" s="45">
        <v>1</v>
      </c>
      <c r="AP98" s="45">
        <v>29910279</v>
      </c>
      <c r="AQ98" s="45">
        <v>28659890</v>
      </c>
      <c r="AR98" s="45">
        <v>1250389</v>
      </c>
      <c r="AS98" s="45">
        <v>51</v>
      </c>
      <c r="AT98" s="45">
        <v>1250389</v>
      </c>
      <c r="AU98" s="45">
        <v>0.67</v>
      </c>
      <c r="AV98" s="45">
        <v>53</v>
      </c>
      <c r="AW98" s="45">
        <v>662706</v>
      </c>
      <c r="AY98" s="46" t="s">
        <v>75</v>
      </c>
      <c r="AZ98" s="45">
        <v>13</v>
      </c>
      <c r="BA98" s="46" t="s">
        <v>4</v>
      </c>
      <c r="BB98" s="45">
        <v>25</v>
      </c>
      <c r="BC98" s="45">
        <v>1010128</v>
      </c>
    </row>
    <row r="99" spans="38:55" ht="14.25" customHeight="1">
      <c r="AL99" s="46" t="s">
        <v>74</v>
      </c>
      <c r="AM99" s="45">
        <v>15</v>
      </c>
      <c r="AN99" s="46" t="s">
        <v>5</v>
      </c>
      <c r="AO99" s="45">
        <v>8</v>
      </c>
      <c r="AP99" s="45">
        <v>27944877</v>
      </c>
      <c r="AQ99" s="45">
        <v>26549808</v>
      </c>
      <c r="AR99" s="45">
        <v>1395069</v>
      </c>
      <c r="AS99" s="45">
        <v>52</v>
      </c>
      <c r="AT99" s="45">
        <v>1324042</v>
      </c>
      <c r="AU99" s="45">
        <v>0.72499999999999998</v>
      </c>
      <c r="AV99" s="45">
        <v>56</v>
      </c>
      <c r="AW99" s="45">
        <v>741464</v>
      </c>
      <c r="AY99" s="46" t="s">
        <v>75</v>
      </c>
      <c r="AZ99" s="45">
        <v>14</v>
      </c>
      <c r="BA99" s="46" t="s">
        <v>5</v>
      </c>
      <c r="BB99" s="45">
        <v>1</v>
      </c>
      <c r="BC99" s="45">
        <v>883608</v>
      </c>
    </row>
    <row r="100" spans="38:55" ht="14.25" customHeight="1">
      <c r="AL100" s="46" t="s">
        <v>74</v>
      </c>
      <c r="AM100" s="45">
        <v>15</v>
      </c>
      <c r="AN100" s="46" t="s">
        <v>5</v>
      </c>
      <c r="AO100" s="45">
        <v>8</v>
      </c>
      <c r="AP100" s="45">
        <v>27944877</v>
      </c>
      <c r="AQ100" s="45">
        <v>26549808</v>
      </c>
      <c r="AR100" s="45">
        <v>1395069</v>
      </c>
      <c r="AS100" s="45">
        <v>53</v>
      </c>
      <c r="AT100" s="45">
        <v>71027</v>
      </c>
      <c r="AU100" s="45">
        <v>0.04</v>
      </c>
      <c r="AV100" s="45">
        <v>55</v>
      </c>
      <c r="AW100" s="45">
        <v>39065</v>
      </c>
      <c r="AY100" s="46" t="s">
        <v>75</v>
      </c>
      <c r="AZ100" s="45">
        <v>15</v>
      </c>
      <c r="BA100" s="46" t="s">
        <v>5</v>
      </c>
      <c r="BB100" s="45">
        <v>8</v>
      </c>
      <c r="BC100" s="45">
        <v>1036292</v>
      </c>
    </row>
    <row r="101" spans="38:55" ht="14.25" customHeight="1">
      <c r="AL101" s="46" t="s">
        <v>74</v>
      </c>
      <c r="AM101" s="45">
        <v>16</v>
      </c>
      <c r="AN101" s="46" t="s">
        <v>5</v>
      </c>
      <c r="AO101" s="45">
        <v>15</v>
      </c>
      <c r="AP101" s="45">
        <v>25921264</v>
      </c>
      <c r="AQ101" s="45">
        <v>24336147</v>
      </c>
      <c r="AR101" s="45">
        <v>1585117</v>
      </c>
      <c r="AS101" s="45">
        <v>53</v>
      </c>
      <c r="AT101" s="45">
        <v>1085103</v>
      </c>
      <c r="AU101" s="45">
        <v>0.60799999999999998</v>
      </c>
      <c r="AV101" s="45">
        <v>58</v>
      </c>
      <c r="AW101" s="45">
        <v>629360</v>
      </c>
      <c r="AY101" s="46" t="s">
        <v>75</v>
      </c>
      <c r="AZ101" s="45">
        <v>16</v>
      </c>
      <c r="BA101" s="46" t="s">
        <v>5</v>
      </c>
      <c r="BB101" s="45">
        <v>15</v>
      </c>
      <c r="BC101" s="45">
        <v>1225824</v>
      </c>
    </row>
    <row r="102" spans="38:55" ht="14.25" customHeight="1">
      <c r="AL102" s="46" t="s">
        <v>74</v>
      </c>
      <c r="AM102" s="45">
        <v>16</v>
      </c>
      <c r="AN102" s="46" t="s">
        <v>5</v>
      </c>
      <c r="AO102" s="45">
        <v>15</v>
      </c>
      <c r="AP102" s="45">
        <v>25921264</v>
      </c>
      <c r="AQ102" s="45">
        <v>24336147</v>
      </c>
      <c r="AR102" s="45">
        <v>1585117</v>
      </c>
      <c r="AS102" s="45">
        <v>54</v>
      </c>
      <c r="AT102" s="45">
        <v>500014</v>
      </c>
      <c r="AU102" s="45">
        <v>0.28699999999999998</v>
      </c>
      <c r="AV102" s="45">
        <v>58</v>
      </c>
      <c r="AW102" s="45">
        <v>290008</v>
      </c>
      <c r="AY102" s="46" t="s">
        <v>75</v>
      </c>
      <c r="AZ102" s="45">
        <v>17</v>
      </c>
      <c r="BA102" s="46" t="s">
        <v>5</v>
      </c>
      <c r="BB102" s="45">
        <v>22</v>
      </c>
      <c r="BC102" s="45">
        <v>1466638</v>
      </c>
    </row>
    <row r="103" spans="38:55" ht="14.25" customHeight="1">
      <c r="AL103" s="46" t="s">
        <v>74</v>
      </c>
      <c r="AM103" s="45">
        <v>17</v>
      </c>
      <c r="AN103" s="46" t="s">
        <v>5</v>
      </c>
      <c r="AO103" s="45">
        <v>22</v>
      </c>
      <c r="AP103" s="45">
        <v>23858073</v>
      </c>
      <c r="AQ103" s="45">
        <v>22034338</v>
      </c>
      <c r="AR103" s="45">
        <v>1823735</v>
      </c>
      <c r="AS103" s="45">
        <v>54</v>
      </c>
      <c r="AT103" s="45">
        <v>764980</v>
      </c>
      <c r="AU103" s="45">
        <v>0.439</v>
      </c>
      <c r="AV103" s="45">
        <v>61</v>
      </c>
      <c r="AW103" s="45">
        <v>466638</v>
      </c>
      <c r="AY103" s="46" t="s">
        <v>75</v>
      </c>
      <c r="AZ103" s="45">
        <v>18</v>
      </c>
      <c r="BA103" s="46" t="s">
        <v>5</v>
      </c>
      <c r="BB103" s="45">
        <v>29</v>
      </c>
      <c r="BC103" s="45">
        <v>1775867</v>
      </c>
    </row>
    <row r="104" spans="38:55" ht="14.25" customHeight="1">
      <c r="AL104" s="46" t="s">
        <v>74</v>
      </c>
      <c r="AM104" s="45">
        <v>17</v>
      </c>
      <c r="AN104" s="46" t="s">
        <v>5</v>
      </c>
      <c r="AO104" s="45">
        <v>22</v>
      </c>
      <c r="AP104" s="45">
        <v>23858073</v>
      </c>
      <c r="AQ104" s="45">
        <v>22034338</v>
      </c>
      <c r="AR104" s="45">
        <v>1823735</v>
      </c>
      <c r="AS104" s="45">
        <v>55</v>
      </c>
      <c r="AT104" s="45">
        <v>1058755</v>
      </c>
      <c r="AU104" s="45">
        <v>0.622</v>
      </c>
      <c r="AV104" s="45">
        <v>60</v>
      </c>
      <c r="AW104" s="45">
        <v>635253</v>
      </c>
      <c r="AY104" s="46" t="s">
        <v>75</v>
      </c>
      <c r="AZ104" s="45">
        <v>19</v>
      </c>
      <c r="BA104" s="46" t="s">
        <v>6</v>
      </c>
      <c r="BB104" s="45">
        <v>6</v>
      </c>
      <c r="BC104" s="45">
        <v>2164359</v>
      </c>
    </row>
    <row r="105" spans="38:55" ht="14.25" customHeight="1">
      <c r="AL105" s="46" t="s">
        <v>74</v>
      </c>
      <c r="AM105" s="45">
        <v>18</v>
      </c>
      <c r="AN105" s="46" t="s">
        <v>5</v>
      </c>
      <c r="AO105" s="45">
        <v>29</v>
      </c>
      <c r="AP105" s="45">
        <v>21773941</v>
      </c>
      <c r="AQ105" s="45">
        <v>19659814</v>
      </c>
      <c r="AR105" s="45">
        <v>2114127</v>
      </c>
      <c r="AS105" s="45">
        <v>55</v>
      </c>
      <c r="AT105" s="45">
        <v>381781</v>
      </c>
      <c r="AU105" s="45">
        <v>0.224</v>
      </c>
      <c r="AV105" s="45">
        <v>63</v>
      </c>
      <c r="AW105" s="45">
        <v>240522</v>
      </c>
      <c r="AY105" s="46" t="s">
        <v>75</v>
      </c>
      <c r="AZ105" s="45">
        <v>20</v>
      </c>
      <c r="BA105" s="46" t="s">
        <v>6</v>
      </c>
      <c r="BB105" s="45">
        <v>13</v>
      </c>
      <c r="BC105" s="45">
        <v>2595831</v>
      </c>
    </row>
    <row r="106" spans="38:55" ht="14.25" customHeight="1">
      <c r="AL106" s="46" t="s">
        <v>74</v>
      </c>
      <c r="AM106" s="45">
        <v>18</v>
      </c>
      <c r="AN106" s="46" t="s">
        <v>5</v>
      </c>
      <c r="AO106" s="45">
        <v>29</v>
      </c>
      <c r="AP106" s="45">
        <v>21773941</v>
      </c>
      <c r="AQ106" s="45">
        <v>19659814</v>
      </c>
      <c r="AR106" s="45">
        <v>2114127</v>
      </c>
      <c r="AS106" s="45">
        <v>56</v>
      </c>
      <c r="AT106" s="45">
        <v>1658278</v>
      </c>
      <c r="AU106" s="45">
        <v>1</v>
      </c>
      <c r="AV106" s="45">
        <v>63</v>
      </c>
      <c r="AW106" s="45">
        <v>1044715</v>
      </c>
      <c r="AY106" s="46" t="s">
        <v>75</v>
      </c>
      <c r="AZ106" s="45">
        <v>21</v>
      </c>
      <c r="BA106" s="46" t="s">
        <v>6</v>
      </c>
      <c r="BB106" s="45">
        <v>20</v>
      </c>
      <c r="BC106" s="45">
        <v>3144872</v>
      </c>
    </row>
    <row r="107" spans="38:55" ht="14.25" customHeight="1">
      <c r="AL107" s="46" t="s">
        <v>74</v>
      </c>
      <c r="AM107" s="45">
        <v>18</v>
      </c>
      <c r="AN107" s="46" t="s">
        <v>5</v>
      </c>
      <c r="AO107" s="45">
        <v>29</v>
      </c>
      <c r="AP107" s="45">
        <v>21773941</v>
      </c>
      <c r="AQ107" s="45">
        <v>19659814</v>
      </c>
      <c r="AR107" s="45">
        <v>2114127</v>
      </c>
      <c r="AS107" s="45">
        <v>57</v>
      </c>
      <c r="AT107" s="45">
        <v>74068</v>
      </c>
      <c r="AU107" s="45">
        <v>4.5999999999999999E-2</v>
      </c>
      <c r="AV107" s="45">
        <v>63</v>
      </c>
      <c r="AW107" s="45">
        <v>46663</v>
      </c>
      <c r="AY107" s="46" t="s">
        <v>75</v>
      </c>
      <c r="AZ107" s="45">
        <v>22</v>
      </c>
      <c r="BA107" s="46" t="s">
        <v>6</v>
      </c>
      <c r="BB107" s="45">
        <v>27</v>
      </c>
      <c r="BC107" s="45">
        <v>3763683</v>
      </c>
    </row>
    <row r="108" spans="38:55" ht="14.25" customHeight="1">
      <c r="AL108" s="46" t="s">
        <v>74</v>
      </c>
      <c r="AM108" s="45">
        <v>19</v>
      </c>
      <c r="AN108" s="46" t="s">
        <v>6</v>
      </c>
      <c r="AO108" s="45">
        <v>6</v>
      </c>
      <c r="AP108" s="45">
        <v>19687504</v>
      </c>
      <c r="AQ108" s="45">
        <v>17228007</v>
      </c>
      <c r="AR108" s="45">
        <v>2459497</v>
      </c>
      <c r="AS108" s="45">
        <v>57</v>
      </c>
      <c r="AT108" s="45">
        <v>1568741</v>
      </c>
      <c r="AU108" s="45">
        <v>0.97099999999999997</v>
      </c>
      <c r="AV108" s="45">
        <v>66</v>
      </c>
      <c r="AW108" s="45">
        <v>1035369</v>
      </c>
      <c r="AY108" s="46" t="s">
        <v>75</v>
      </c>
      <c r="AZ108" s="45">
        <v>23</v>
      </c>
      <c r="BA108" s="46" t="s">
        <v>7</v>
      </c>
      <c r="BB108" s="45">
        <v>3</v>
      </c>
      <c r="BC108" s="45">
        <v>4501487</v>
      </c>
    </row>
    <row r="109" spans="38:55" ht="14.25" customHeight="1">
      <c r="AL109" s="46" t="s">
        <v>74</v>
      </c>
      <c r="AM109" s="45">
        <v>19</v>
      </c>
      <c r="AN109" s="46" t="s">
        <v>6</v>
      </c>
      <c r="AO109" s="45">
        <v>6</v>
      </c>
      <c r="AP109" s="45">
        <v>19687504</v>
      </c>
      <c r="AQ109" s="45">
        <v>17228007</v>
      </c>
      <c r="AR109" s="45">
        <v>2459497</v>
      </c>
      <c r="AS109" s="45">
        <v>58</v>
      </c>
      <c r="AT109" s="45">
        <v>890756</v>
      </c>
      <c r="AU109" s="45">
        <v>0.56699999999999995</v>
      </c>
      <c r="AV109" s="45">
        <v>66</v>
      </c>
      <c r="AW109" s="45">
        <v>587899</v>
      </c>
      <c r="AY109" s="46" t="s">
        <v>75</v>
      </c>
      <c r="AZ109" s="45">
        <v>24</v>
      </c>
      <c r="BA109" s="46" t="s">
        <v>7</v>
      </c>
      <c r="BB109" s="45">
        <v>10</v>
      </c>
      <c r="BC109" s="45">
        <v>4114657</v>
      </c>
    </row>
    <row r="110" spans="38:55" ht="14.25" customHeight="1">
      <c r="AL110" s="46" t="s">
        <v>74</v>
      </c>
      <c r="AM110" s="45">
        <v>20</v>
      </c>
      <c r="AN110" s="46" t="s">
        <v>6</v>
      </c>
      <c r="AO110" s="45">
        <v>13</v>
      </c>
      <c r="AP110" s="45">
        <v>17617398</v>
      </c>
      <c r="AQ110" s="45">
        <v>14754348</v>
      </c>
      <c r="AR110" s="45">
        <v>2863050</v>
      </c>
      <c r="AS110" s="45">
        <v>58</v>
      </c>
      <c r="AT110" s="45">
        <v>1070102</v>
      </c>
      <c r="AU110" s="45">
        <v>0.68100000000000005</v>
      </c>
      <c r="AV110" s="45">
        <v>68</v>
      </c>
      <c r="AW110" s="45">
        <v>727669</v>
      </c>
      <c r="AY110" s="46" t="s">
        <v>75</v>
      </c>
      <c r="AZ110" s="45">
        <v>25</v>
      </c>
      <c r="BA110" s="46" t="s">
        <v>7</v>
      </c>
      <c r="BB110" s="45">
        <v>17</v>
      </c>
      <c r="BC110" s="45">
        <v>3589214</v>
      </c>
    </row>
    <row r="111" spans="38:55" ht="14.25" customHeight="1">
      <c r="AL111" s="46" t="s">
        <v>74</v>
      </c>
      <c r="AM111" s="45">
        <v>20</v>
      </c>
      <c r="AN111" s="46" t="s">
        <v>6</v>
      </c>
      <c r="AO111" s="45">
        <v>13</v>
      </c>
      <c r="AP111" s="45">
        <v>17617398</v>
      </c>
      <c r="AQ111" s="45">
        <v>14754348</v>
      </c>
      <c r="AR111" s="45">
        <v>2863050</v>
      </c>
      <c r="AS111" s="45">
        <v>59</v>
      </c>
      <c r="AT111" s="45">
        <v>1527338</v>
      </c>
      <c r="AU111" s="45">
        <v>1</v>
      </c>
      <c r="AV111" s="45">
        <v>68</v>
      </c>
      <c r="AW111" s="45">
        <v>1038590</v>
      </c>
      <c r="AY111" s="46" t="s">
        <v>75</v>
      </c>
      <c r="AZ111" s="45">
        <v>26</v>
      </c>
      <c r="BA111" s="46" t="s">
        <v>7</v>
      </c>
      <c r="BB111" s="45">
        <v>24</v>
      </c>
      <c r="BC111" s="45">
        <v>3083259</v>
      </c>
    </row>
    <row r="112" spans="38:55" ht="14.25" customHeight="1">
      <c r="AL112" s="46" t="s">
        <v>74</v>
      </c>
      <c r="AM112" s="45">
        <v>20</v>
      </c>
      <c r="AN112" s="46" t="s">
        <v>6</v>
      </c>
      <c r="AO112" s="45">
        <v>13</v>
      </c>
      <c r="AP112" s="45">
        <v>17617398</v>
      </c>
      <c r="AQ112" s="45">
        <v>14754348</v>
      </c>
      <c r="AR112" s="45">
        <v>2863050</v>
      </c>
      <c r="AS112" s="45">
        <v>60</v>
      </c>
      <c r="AT112" s="45">
        <v>265610</v>
      </c>
      <c r="AU112" s="45">
        <v>0.17899999999999999</v>
      </c>
      <c r="AV112" s="45">
        <v>68</v>
      </c>
      <c r="AW112" s="45">
        <v>180615</v>
      </c>
      <c r="AY112" s="46" t="s">
        <v>75</v>
      </c>
      <c r="AZ112" s="45">
        <v>27</v>
      </c>
      <c r="BA112" s="46" t="s">
        <v>8</v>
      </c>
      <c r="BB112" s="45">
        <v>1</v>
      </c>
      <c r="BC112" s="45">
        <v>2600200</v>
      </c>
    </row>
    <row r="113" spans="38:55" ht="14.25" customHeight="1">
      <c r="AL113" s="46" t="s">
        <v>74</v>
      </c>
      <c r="AM113" s="45">
        <v>21</v>
      </c>
      <c r="AN113" s="46" t="s">
        <v>6</v>
      </c>
      <c r="AO113" s="45">
        <v>20</v>
      </c>
      <c r="AP113" s="45">
        <v>15582258</v>
      </c>
      <c r="AQ113" s="45">
        <v>12254271</v>
      </c>
      <c r="AR113" s="45">
        <v>3327987</v>
      </c>
      <c r="AS113" s="45">
        <v>59</v>
      </c>
      <c r="AT113" s="45">
        <v>562300</v>
      </c>
      <c r="AU113" s="45">
        <v>0.36799999999999999</v>
      </c>
      <c r="AV113" s="45">
        <v>70</v>
      </c>
      <c r="AW113" s="45">
        <v>393610</v>
      </c>
      <c r="AY113" s="46" t="s">
        <v>75</v>
      </c>
      <c r="AZ113" s="45">
        <v>28</v>
      </c>
      <c r="BA113" s="46" t="s">
        <v>8</v>
      </c>
      <c r="BB113" s="45">
        <v>8</v>
      </c>
      <c r="BC113" s="45">
        <v>2153228</v>
      </c>
    </row>
    <row r="114" spans="38:55" ht="14.25" customHeight="1">
      <c r="AL114" s="46" t="s">
        <v>74</v>
      </c>
      <c r="AM114" s="45">
        <v>21</v>
      </c>
      <c r="AN114" s="46" t="s">
        <v>6</v>
      </c>
      <c r="AO114" s="45">
        <v>20</v>
      </c>
      <c r="AP114" s="45">
        <v>15582258</v>
      </c>
      <c r="AQ114" s="45">
        <v>12254271</v>
      </c>
      <c r="AR114" s="45">
        <v>3327987</v>
      </c>
      <c r="AS114" s="45">
        <v>60</v>
      </c>
      <c r="AT114" s="45">
        <v>1482743</v>
      </c>
      <c r="AU114" s="45">
        <v>1</v>
      </c>
      <c r="AV114" s="45">
        <v>71</v>
      </c>
      <c r="AW114" s="45">
        <v>1052748</v>
      </c>
      <c r="AY114" s="46" t="s">
        <v>75</v>
      </c>
      <c r="AZ114" s="45">
        <v>29</v>
      </c>
      <c r="BA114" s="46" t="s">
        <v>8</v>
      </c>
      <c r="BB114" s="45">
        <v>15</v>
      </c>
      <c r="BC114" s="45">
        <v>1762538</v>
      </c>
    </row>
    <row r="115" spans="38:55" ht="14.25" customHeight="1">
      <c r="AL115" s="46" t="s">
        <v>74</v>
      </c>
      <c r="AM115" s="45">
        <v>21</v>
      </c>
      <c r="AN115" s="46" t="s">
        <v>6</v>
      </c>
      <c r="AO115" s="45">
        <v>20</v>
      </c>
      <c r="AP115" s="45">
        <v>15582258</v>
      </c>
      <c r="AQ115" s="45">
        <v>12254271</v>
      </c>
      <c r="AR115" s="45">
        <v>3327987</v>
      </c>
      <c r="AS115" s="45">
        <v>61</v>
      </c>
      <c r="AT115" s="45">
        <v>1282944</v>
      </c>
      <c r="AU115" s="45">
        <v>0.89200000000000002</v>
      </c>
      <c r="AV115" s="45">
        <v>71</v>
      </c>
      <c r="AW115" s="45">
        <v>910890</v>
      </c>
      <c r="AY115" s="46" t="s">
        <v>75</v>
      </c>
      <c r="AZ115" s="45">
        <v>30</v>
      </c>
      <c r="BA115" s="46" t="s">
        <v>8</v>
      </c>
      <c r="BB115" s="45">
        <v>23</v>
      </c>
      <c r="BC115" s="45">
        <v>1397501</v>
      </c>
    </row>
    <row r="116" spans="38:55" ht="14.25" customHeight="1">
      <c r="AL116" s="46" t="s">
        <v>74</v>
      </c>
      <c r="AM116" s="45">
        <v>22</v>
      </c>
      <c r="AN116" s="46" t="s">
        <v>6</v>
      </c>
      <c r="AO116" s="45">
        <v>27</v>
      </c>
      <c r="AP116" s="45">
        <v>13600720</v>
      </c>
      <c r="AQ116" s="45">
        <v>9743206</v>
      </c>
      <c r="AR116" s="45">
        <v>3857514</v>
      </c>
      <c r="AS116" s="45">
        <v>60</v>
      </c>
      <c r="AT116" s="45">
        <v>63505</v>
      </c>
      <c r="AU116" s="45">
        <v>4.2999999999999997E-2</v>
      </c>
      <c r="AV116" s="45">
        <v>73</v>
      </c>
      <c r="AW116" s="45">
        <v>46359</v>
      </c>
      <c r="AY116" s="46" t="s">
        <v>75</v>
      </c>
      <c r="AZ116" s="45">
        <v>31</v>
      </c>
      <c r="BA116" s="46" t="s">
        <v>8</v>
      </c>
      <c r="BB116" s="45">
        <v>29</v>
      </c>
      <c r="BC116" s="45">
        <v>877713</v>
      </c>
    </row>
    <row r="117" spans="38:55" ht="14.25" customHeight="1">
      <c r="AL117" s="46" t="s">
        <v>74</v>
      </c>
      <c r="AM117" s="45">
        <v>22</v>
      </c>
      <c r="AN117" s="46" t="s">
        <v>6</v>
      </c>
      <c r="AO117" s="45">
        <v>27</v>
      </c>
      <c r="AP117" s="45">
        <v>13600720</v>
      </c>
      <c r="AQ117" s="45">
        <v>9743206</v>
      </c>
      <c r="AR117" s="45">
        <v>3857514</v>
      </c>
      <c r="AS117" s="45">
        <v>61</v>
      </c>
      <c r="AT117" s="45">
        <v>1437696</v>
      </c>
      <c r="AU117" s="45">
        <v>1</v>
      </c>
      <c r="AV117" s="45">
        <v>73</v>
      </c>
      <c r="AW117" s="45">
        <v>1049518</v>
      </c>
      <c r="AY117" s="46" t="s">
        <v>75</v>
      </c>
      <c r="AZ117" s="45">
        <v>32</v>
      </c>
      <c r="BA117" s="46" t="s">
        <v>9</v>
      </c>
      <c r="BB117" s="45">
        <v>5</v>
      </c>
      <c r="BC117" s="45">
        <v>549996</v>
      </c>
    </row>
    <row r="118" spans="38:55" ht="14.25" customHeight="1">
      <c r="AL118" s="46" t="s">
        <v>74</v>
      </c>
      <c r="AM118" s="45">
        <v>22</v>
      </c>
      <c r="AN118" s="46" t="s">
        <v>6</v>
      </c>
      <c r="AO118" s="45">
        <v>27</v>
      </c>
      <c r="AP118" s="45">
        <v>13600720</v>
      </c>
      <c r="AQ118" s="45">
        <v>9743206</v>
      </c>
      <c r="AR118" s="45">
        <v>3857514</v>
      </c>
      <c r="AS118" s="45">
        <v>62</v>
      </c>
      <c r="AT118" s="45">
        <v>1392211</v>
      </c>
      <c r="AU118" s="45">
        <v>1</v>
      </c>
      <c r="AV118" s="45">
        <v>73</v>
      </c>
      <c r="AW118" s="45">
        <v>1016314</v>
      </c>
      <c r="AY118" s="46" t="s">
        <v>75</v>
      </c>
      <c r="AZ118" s="45">
        <v>33</v>
      </c>
      <c r="BA118" s="46" t="s">
        <v>9</v>
      </c>
      <c r="BB118" s="45">
        <v>12</v>
      </c>
      <c r="BC118" s="45">
        <v>409538</v>
      </c>
    </row>
    <row r="119" spans="38:55" ht="14.25" customHeight="1">
      <c r="AL119" s="46" t="s">
        <v>74</v>
      </c>
      <c r="AM119" s="45">
        <v>22</v>
      </c>
      <c r="AN119" s="46" t="s">
        <v>6</v>
      </c>
      <c r="AO119" s="45">
        <v>27</v>
      </c>
      <c r="AP119" s="45">
        <v>13600720</v>
      </c>
      <c r="AQ119" s="45">
        <v>9743206</v>
      </c>
      <c r="AR119" s="45">
        <v>3857514</v>
      </c>
      <c r="AS119" s="45">
        <v>63</v>
      </c>
      <c r="AT119" s="45">
        <v>964103</v>
      </c>
      <c r="AU119" s="45">
        <v>0.71599999999999997</v>
      </c>
      <c r="AV119" s="45">
        <v>73</v>
      </c>
      <c r="AW119" s="45">
        <v>703795</v>
      </c>
      <c r="AY119" s="46" t="s">
        <v>75</v>
      </c>
      <c r="AZ119" s="45">
        <v>34</v>
      </c>
      <c r="BA119" s="46" t="s">
        <v>9</v>
      </c>
      <c r="BB119" s="45">
        <v>19</v>
      </c>
      <c r="BC119" s="45">
        <v>440525</v>
      </c>
    </row>
    <row r="120" spans="38:55" ht="14.25" customHeight="1">
      <c r="AL120" s="46" t="s">
        <v>74</v>
      </c>
      <c r="AM120" s="45">
        <v>23</v>
      </c>
      <c r="AN120" s="46" t="s">
        <v>7</v>
      </c>
      <c r="AO120" s="45">
        <v>3</v>
      </c>
      <c r="AP120" s="45">
        <v>11691420</v>
      </c>
      <c r="AQ120" s="45">
        <v>7236587</v>
      </c>
      <c r="AR120" s="45">
        <v>4454833</v>
      </c>
      <c r="AS120" s="45">
        <v>62</v>
      </c>
      <c r="AT120" s="45">
        <v>984111</v>
      </c>
      <c r="AU120" s="45">
        <v>0.70699999999999996</v>
      </c>
      <c r="AV120" s="45">
        <v>75</v>
      </c>
      <c r="AW120" s="45">
        <v>738083</v>
      </c>
      <c r="AY120" s="46" t="s">
        <v>75</v>
      </c>
      <c r="AZ120" s="45">
        <v>35</v>
      </c>
      <c r="BA120" s="46" t="s">
        <v>9</v>
      </c>
      <c r="BB120" s="45">
        <v>26</v>
      </c>
      <c r="BC120" s="45">
        <v>350542</v>
      </c>
    </row>
    <row r="121" spans="38:55" ht="14.25" customHeight="1">
      <c r="AL121" s="46" t="s">
        <v>74</v>
      </c>
      <c r="AM121" s="45">
        <v>23</v>
      </c>
      <c r="AN121" s="46" t="s">
        <v>7</v>
      </c>
      <c r="AO121" s="45">
        <v>3</v>
      </c>
      <c r="AP121" s="45">
        <v>11691420</v>
      </c>
      <c r="AQ121" s="45">
        <v>7236587</v>
      </c>
      <c r="AR121" s="45">
        <v>4454833</v>
      </c>
      <c r="AS121" s="45">
        <v>63</v>
      </c>
      <c r="AT121" s="45">
        <v>1346302</v>
      </c>
      <c r="AU121" s="45">
        <v>1</v>
      </c>
      <c r="AV121" s="45">
        <v>75</v>
      </c>
      <c r="AW121" s="45">
        <v>1009726</v>
      </c>
      <c r="AY121" s="46" t="s">
        <v>75</v>
      </c>
      <c r="AZ121" s="45">
        <v>36</v>
      </c>
      <c r="BA121" s="46" t="s">
        <v>10</v>
      </c>
      <c r="BB121" s="45">
        <v>2</v>
      </c>
      <c r="BC121" s="45">
        <v>239156</v>
      </c>
    </row>
    <row r="122" spans="38:55" ht="14.25" customHeight="1">
      <c r="AL122" s="46" t="s">
        <v>74</v>
      </c>
      <c r="AM122" s="45">
        <v>23</v>
      </c>
      <c r="AN122" s="46" t="s">
        <v>7</v>
      </c>
      <c r="AO122" s="45">
        <v>3</v>
      </c>
      <c r="AP122" s="45">
        <v>11691420</v>
      </c>
      <c r="AQ122" s="45">
        <v>7236587</v>
      </c>
      <c r="AR122" s="45">
        <v>4454833</v>
      </c>
      <c r="AS122" s="45">
        <v>64</v>
      </c>
      <c r="AT122" s="45">
        <v>1299983</v>
      </c>
      <c r="AU122" s="45">
        <v>1</v>
      </c>
      <c r="AV122" s="45">
        <v>76</v>
      </c>
      <c r="AW122" s="45">
        <v>987987</v>
      </c>
      <c r="AY122" s="46" t="s">
        <v>75</v>
      </c>
      <c r="AZ122" s="45">
        <v>37</v>
      </c>
      <c r="BA122" s="46" t="s">
        <v>10</v>
      </c>
      <c r="BB122" s="45">
        <v>9</v>
      </c>
      <c r="BC122" s="45">
        <v>144837</v>
      </c>
    </row>
    <row r="123" spans="38:55" ht="14.25" customHeight="1">
      <c r="AL123" s="46" t="s">
        <v>74</v>
      </c>
      <c r="AM123" s="45">
        <v>23</v>
      </c>
      <c r="AN123" s="46" t="s">
        <v>7</v>
      </c>
      <c r="AO123" s="45">
        <v>3</v>
      </c>
      <c r="AP123" s="45">
        <v>11691420</v>
      </c>
      <c r="AQ123" s="45">
        <v>7236587</v>
      </c>
      <c r="AR123" s="45">
        <v>4454833</v>
      </c>
      <c r="AS123" s="45">
        <v>65</v>
      </c>
      <c r="AT123" s="45">
        <v>824437</v>
      </c>
      <c r="AU123" s="45">
        <v>0.65800000000000003</v>
      </c>
      <c r="AV123" s="45">
        <v>76</v>
      </c>
      <c r="AW123" s="45">
        <v>626572</v>
      </c>
      <c r="AY123" s="46" t="s">
        <v>75</v>
      </c>
      <c r="AZ123" s="45">
        <v>38</v>
      </c>
      <c r="BA123" s="46" t="s">
        <v>10</v>
      </c>
      <c r="BB123" s="45">
        <v>16</v>
      </c>
      <c r="BC123" s="45">
        <v>66777</v>
      </c>
    </row>
    <row r="124" spans="38:55" ht="14.25" customHeight="1">
      <c r="AL124" s="46" t="s">
        <v>74</v>
      </c>
      <c r="AM124" s="45">
        <v>24</v>
      </c>
      <c r="AN124" s="46" t="s">
        <v>7</v>
      </c>
      <c r="AO124" s="45">
        <v>10</v>
      </c>
      <c r="AP124" s="45">
        <v>9872994</v>
      </c>
      <c r="AQ124" s="45">
        <v>5886435</v>
      </c>
      <c r="AR124" s="45">
        <v>3986559</v>
      </c>
      <c r="AS124" s="45">
        <v>63</v>
      </c>
      <c r="AT124" s="45">
        <v>511987</v>
      </c>
      <c r="AU124" s="45">
        <v>0.38</v>
      </c>
      <c r="AV124" s="45">
        <v>76</v>
      </c>
      <c r="AW124" s="45">
        <v>389110</v>
      </c>
      <c r="AY124" s="46" t="s">
        <v>75</v>
      </c>
      <c r="AZ124" s="45">
        <v>39</v>
      </c>
      <c r="BA124" s="46" t="s">
        <v>10</v>
      </c>
      <c r="BB124" s="45">
        <v>23</v>
      </c>
      <c r="BC124" s="45">
        <v>12240</v>
      </c>
    </row>
    <row r="125" spans="38:55" ht="14.25" customHeight="1">
      <c r="AL125" s="46" t="s">
        <v>74</v>
      </c>
      <c r="AM125" s="45">
        <v>24</v>
      </c>
      <c r="AN125" s="46" t="s">
        <v>7</v>
      </c>
      <c r="AO125" s="45">
        <v>10</v>
      </c>
      <c r="AP125" s="45">
        <v>9872994</v>
      </c>
      <c r="AQ125" s="45">
        <v>5886435</v>
      </c>
      <c r="AR125" s="45">
        <v>3986559</v>
      </c>
      <c r="AS125" s="45">
        <v>64</v>
      </c>
      <c r="AT125" s="45">
        <v>1299983</v>
      </c>
      <c r="AU125" s="45">
        <v>1</v>
      </c>
      <c r="AV125" s="45">
        <v>77</v>
      </c>
      <c r="AW125" s="45">
        <v>1000987</v>
      </c>
      <c r="AY125" s="46" t="s">
        <v>50</v>
      </c>
      <c r="AZ125" s="45">
        <v>10</v>
      </c>
      <c r="BA125" s="46" t="s">
        <v>4</v>
      </c>
      <c r="BB125" s="45">
        <v>4</v>
      </c>
      <c r="BC125" s="45">
        <v>1061263</v>
      </c>
    </row>
    <row r="126" spans="38:55" ht="14.25" customHeight="1">
      <c r="AL126" s="46" t="s">
        <v>74</v>
      </c>
      <c r="AM126" s="45">
        <v>24</v>
      </c>
      <c r="AN126" s="46" t="s">
        <v>7</v>
      </c>
      <c r="AO126" s="45">
        <v>10</v>
      </c>
      <c r="AP126" s="45">
        <v>9872994</v>
      </c>
      <c r="AQ126" s="45">
        <v>5886435</v>
      </c>
      <c r="AR126" s="45">
        <v>3986559</v>
      </c>
      <c r="AS126" s="45">
        <v>65</v>
      </c>
      <c r="AT126" s="45">
        <v>1253268</v>
      </c>
      <c r="AU126" s="45">
        <v>1</v>
      </c>
      <c r="AV126" s="45">
        <v>77</v>
      </c>
      <c r="AW126" s="45">
        <v>965016</v>
      </c>
      <c r="AY126" s="46" t="s">
        <v>50</v>
      </c>
      <c r="AZ126" s="45">
        <v>11</v>
      </c>
      <c r="BA126" s="46" t="s">
        <v>4</v>
      </c>
      <c r="BB126" s="45">
        <v>11</v>
      </c>
      <c r="BC126" s="45">
        <v>1091730</v>
      </c>
    </row>
    <row r="127" spans="38:55" ht="14.25" customHeight="1">
      <c r="AL127" s="46" t="s">
        <v>74</v>
      </c>
      <c r="AM127" s="45">
        <v>24</v>
      </c>
      <c r="AN127" s="46" t="s">
        <v>7</v>
      </c>
      <c r="AO127" s="45">
        <v>10</v>
      </c>
      <c r="AP127" s="45">
        <v>9872994</v>
      </c>
      <c r="AQ127" s="45">
        <v>5886435</v>
      </c>
      <c r="AR127" s="45">
        <v>3986559</v>
      </c>
      <c r="AS127" s="45">
        <v>66</v>
      </c>
      <c r="AT127" s="45">
        <v>921321</v>
      </c>
      <c r="AU127" s="45">
        <v>0.50900000000000001</v>
      </c>
      <c r="AV127" s="45">
        <v>78</v>
      </c>
      <c r="AW127" s="45">
        <v>718630</v>
      </c>
      <c r="AY127" s="46" t="s">
        <v>50</v>
      </c>
      <c r="AZ127" s="45">
        <v>12</v>
      </c>
      <c r="BA127" s="46" t="s">
        <v>4</v>
      </c>
      <c r="BB127" s="45">
        <v>18</v>
      </c>
      <c r="BC127" s="45">
        <v>1156601</v>
      </c>
    </row>
    <row r="128" spans="38:55" ht="14.25" customHeight="1">
      <c r="AL128" s="46" t="s">
        <v>74</v>
      </c>
      <c r="AM128" s="45">
        <v>25</v>
      </c>
      <c r="AN128" s="46" t="s">
        <v>7</v>
      </c>
      <c r="AO128" s="45">
        <v>17</v>
      </c>
      <c r="AP128" s="45">
        <v>8164077</v>
      </c>
      <c r="AQ128" s="45">
        <v>4755830</v>
      </c>
      <c r="AR128" s="45">
        <v>3408247</v>
      </c>
      <c r="AS128" s="45">
        <v>64</v>
      </c>
      <c r="AT128" s="45">
        <v>103053</v>
      </c>
      <c r="AU128" s="45">
        <v>7.9000000000000001E-2</v>
      </c>
      <c r="AV128" s="45">
        <v>77</v>
      </c>
      <c r="AW128" s="45">
        <v>79351</v>
      </c>
      <c r="AY128" s="46" t="s">
        <v>50</v>
      </c>
      <c r="AZ128" s="45">
        <v>13</v>
      </c>
      <c r="BA128" s="46" t="s">
        <v>4</v>
      </c>
      <c r="BB128" s="45">
        <v>25</v>
      </c>
      <c r="BC128" s="45">
        <v>1262660</v>
      </c>
    </row>
    <row r="129" spans="38:55" ht="14.25" customHeight="1">
      <c r="AL129" s="46" t="s">
        <v>74</v>
      </c>
      <c r="AM129" s="45">
        <v>25</v>
      </c>
      <c r="AN129" s="46" t="s">
        <v>7</v>
      </c>
      <c r="AO129" s="45">
        <v>17</v>
      </c>
      <c r="AP129" s="45">
        <v>8164077</v>
      </c>
      <c r="AQ129" s="45">
        <v>4755830</v>
      </c>
      <c r="AR129" s="45">
        <v>3408247</v>
      </c>
      <c r="AS129" s="45">
        <v>65</v>
      </c>
      <c r="AT129" s="45">
        <v>1253268</v>
      </c>
      <c r="AU129" s="45">
        <v>1</v>
      </c>
      <c r="AV129" s="45">
        <v>78</v>
      </c>
      <c r="AW129" s="45">
        <v>977549</v>
      </c>
      <c r="AY129" s="46" t="s">
        <v>50</v>
      </c>
      <c r="AZ129" s="45">
        <v>14</v>
      </c>
      <c r="BA129" s="46" t="s">
        <v>5</v>
      </c>
      <c r="BB129" s="45">
        <v>1</v>
      </c>
      <c r="BC129" s="45">
        <v>1104510</v>
      </c>
    </row>
    <row r="130" spans="38:55" ht="14.25" customHeight="1">
      <c r="AL130" s="46" t="s">
        <v>74</v>
      </c>
      <c r="AM130" s="45">
        <v>25</v>
      </c>
      <c r="AN130" s="46" t="s">
        <v>7</v>
      </c>
      <c r="AO130" s="45">
        <v>17</v>
      </c>
      <c r="AP130" s="45">
        <v>8164077</v>
      </c>
      <c r="AQ130" s="45">
        <v>4755830</v>
      </c>
      <c r="AR130" s="45">
        <v>3408247</v>
      </c>
      <c r="AS130" s="45">
        <v>66</v>
      </c>
      <c r="AT130" s="45">
        <v>1809257</v>
      </c>
      <c r="AU130" s="45">
        <v>1</v>
      </c>
      <c r="AV130" s="45">
        <v>79</v>
      </c>
      <c r="AW130" s="45">
        <v>1429313</v>
      </c>
      <c r="AY130" s="46" t="s">
        <v>50</v>
      </c>
      <c r="AZ130" s="45">
        <v>15</v>
      </c>
      <c r="BA130" s="46" t="s">
        <v>5</v>
      </c>
      <c r="BB130" s="45">
        <v>8</v>
      </c>
      <c r="BC130" s="45">
        <v>1292054</v>
      </c>
    </row>
    <row r="131" spans="38:55" ht="14.25" customHeight="1">
      <c r="AL131" s="46" t="s">
        <v>74</v>
      </c>
      <c r="AM131" s="45">
        <v>25</v>
      </c>
      <c r="AN131" s="46" t="s">
        <v>7</v>
      </c>
      <c r="AO131" s="45">
        <v>17</v>
      </c>
      <c r="AP131" s="45">
        <v>8164077</v>
      </c>
      <c r="AQ131" s="45">
        <v>4755830</v>
      </c>
      <c r="AR131" s="45">
        <v>3408247</v>
      </c>
      <c r="AS131" s="45">
        <v>67</v>
      </c>
      <c r="AT131" s="45">
        <v>242669</v>
      </c>
      <c r="AU131" s="45">
        <v>0.14000000000000001</v>
      </c>
      <c r="AV131" s="45">
        <v>80</v>
      </c>
      <c r="AW131" s="45">
        <v>194135</v>
      </c>
      <c r="AY131" s="46" t="s">
        <v>50</v>
      </c>
      <c r="AZ131" s="45">
        <v>16</v>
      </c>
      <c r="BA131" s="46" t="s">
        <v>5</v>
      </c>
      <c r="BB131" s="45">
        <v>15</v>
      </c>
      <c r="BC131" s="45">
        <v>1532280</v>
      </c>
    </row>
    <row r="132" spans="38:55" ht="14.25" customHeight="1">
      <c r="AL132" s="46" t="s">
        <v>74</v>
      </c>
      <c r="AM132" s="45">
        <v>26</v>
      </c>
      <c r="AN132" s="46" t="s">
        <v>7</v>
      </c>
      <c r="AO132" s="45">
        <v>24</v>
      </c>
      <c r="AP132" s="45">
        <v>6583305</v>
      </c>
      <c r="AQ132" s="45">
        <v>3682994</v>
      </c>
      <c r="AR132" s="45">
        <v>2900311</v>
      </c>
      <c r="AS132" s="45">
        <v>66</v>
      </c>
      <c r="AT132" s="45">
        <v>1584806</v>
      </c>
      <c r="AU132" s="45">
        <v>0.876</v>
      </c>
      <c r="AV132" s="45">
        <v>79</v>
      </c>
      <c r="AW132" s="45">
        <v>1251997</v>
      </c>
      <c r="AY132" s="46" t="s">
        <v>50</v>
      </c>
      <c r="AZ132" s="45">
        <v>17</v>
      </c>
      <c r="BA132" s="46" t="s">
        <v>5</v>
      </c>
      <c r="BB132" s="45">
        <v>22</v>
      </c>
      <c r="BC132" s="45">
        <v>1831384</v>
      </c>
    </row>
    <row r="133" spans="38:55" ht="14.25" customHeight="1">
      <c r="AL133" s="46" t="s">
        <v>74</v>
      </c>
      <c r="AM133" s="45">
        <v>26</v>
      </c>
      <c r="AN133" s="46" t="s">
        <v>7</v>
      </c>
      <c r="AO133" s="45">
        <v>24</v>
      </c>
      <c r="AP133" s="45">
        <v>6583305</v>
      </c>
      <c r="AQ133" s="45">
        <v>3682994</v>
      </c>
      <c r="AR133" s="45">
        <v>2900311</v>
      </c>
      <c r="AS133" s="45">
        <v>67</v>
      </c>
      <c r="AT133" s="45">
        <v>1315505</v>
      </c>
      <c r="AU133" s="45">
        <v>0.75700000000000001</v>
      </c>
      <c r="AV133" s="45">
        <v>80</v>
      </c>
      <c r="AW133" s="45">
        <v>1052404</v>
      </c>
      <c r="AY133" s="46" t="s">
        <v>50</v>
      </c>
      <c r="AZ133" s="45">
        <v>18</v>
      </c>
      <c r="BA133" s="46" t="s">
        <v>5</v>
      </c>
      <c r="BB133" s="45">
        <v>29</v>
      </c>
      <c r="BC133" s="45">
        <v>2219833</v>
      </c>
    </row>
    <row r="134" spans="38:55" ht="14.25" customHeight="1">
      <c r="AL134" s="46" t="s">
        <v>74</v>
      </c>
      <c r="AM134" s="45">
        <v>27</v>
      </c>
      <c r="AN134" s="46" t="s">
        <v>8</v>
      </c>
      <c r="AO134" s="45">
        <v>1</v>
      </c>
      <c r="AP134" s="45">
        <v>5149314</v>
      </c>
      <c r="AQ134" s="45">
        <v>2692504</v>
      </c>
      <c r="AR134" s="45">
        <v>2456810</v>
      </c>
      <c r="AS134" s="45">
        <v>66</v>
      </c>
      <c r="AT134" s="45">
        <v>150815</v>
      </c>
      <c r="AU134" s="45">
        <v>8.3000000000000004E-2</v>
      </c>
      <c r="AV134" s="45">
        <v>78</v>
      </c>
      <c r="AW134" s="45">
        <v>117636</v>
      </c>
      <c r="AY134" s="46" t="s">
        <v>50</v>
      </c>
      <c r="AZ134" s="45">
        <v>19</v>
      </c>
      <c r="BA134" s="46" t="s">
        <v>6</v>
      </c>
      <c r="BB134" s="45">
        <v>6</v>
      </c>
      <c r="BC134" s="45">
        <v>2705448</v>
      </c>
    </row>
    <row r="135" spans="38:55" ht="14.25" customHeight="1">
      <c r="AL135" s="46" t="s">
        <v>74</v>
      </c>
      <c r="AM135" s="45">
        <v>27</v>
      </c>
      <c r="AN135" s="46" t="s">
        <v>8</v>
      </c>
      <c r="AO135" s="45">
        <v>1</v>
      </c>
      <c r="AP135" s="45">
        <v>5149314</v>
      </c>
      <c r="AQ135" s="45">
        <v>2692504</v>
      </c>
      <c r="AR135" s="45">
        <v>2456810</v>
      </c>
      <c r="AS135" s="45">
        <v>67</v>
      </c>
      <c r="AT135" s="45">
        <v>1738061</v>
      </c>
      <c r="AU135" s="45">
        <v>1</v>
      </c>
      <c r="AV135" s="45">
        <v>79</v>
      </c>
      <c r="AW135" s="45">
        <v>1373068</v>
      </c>
      <c r="AY135" s="46" t="s">
        <v>50</v>
      </c>
      <c r="AZ135" s="45">
        <v>20</v>
      </c>
      <c r="BA135" s="46" t="s">
        <v>6</v>
      </c>
      <c r="BB135" s="45">
        <v>13</v>
      </c>
      <c r="BC135" s="45">
        <v>3244789</v>
      </c>
    </row>
    <row r="136" spans="38:55" ht="14.25" customHeight="1">
      <c r="AL136" s="46" t="s">
        <v>74</v>
      </c>
      <c r="AM136" s="45">
        <v>27</v>
      </c>
      <c r="AN136" s="46" t="s">
        <v>8</v>
      </c>
      <c r="AO136" s="45">
        <v>1</v>
      </c>
      <c r="AP136" s="45">
        <v>5149314</v>
      </c>
      <c r="AQ136" s="45">
        <v>2692504</v>
      </c>
      <c r="AR136" s="45">
        <v>2456810</v>
      </c>
      <c r="AS136" s="45">
        <v>68</v>
      </c>
      <c r="AT136" s="45">
        <v>567934</v>
      </c>
      <c r="AU136" s="45">
        <v>0.34100000000000003</v>
      </c>
      <c r="AV136" s="45">
        <v>80</v>
      </c>
      <c r="AW136" s="45">
        <v>454347</v>
      </c>
      <c r="AY136" s="46" t="s">
        <v>50</v>
      </c>
      <c r="AZ136" s="45">
        <v>21</v>
      </c>
      <c r="BA136" s="46" t="s">
        <v>6</v>
      </c>
      <c r="BB136" s="45">
        <v>20</v>
      </c>
      <c r="BC136" s="45">
        <v>3932496</v>
      </c>
    </row>
    <row r="137" spans="38:55" ht="14.25" customHeight="1">
      <c r="AL137" s="46" t="s">
        <v>74</v>
      </c>
      <c r="AM137" s="45">
        <v>28</v>
      </c>
      <c r="AN137" s="46" t="s">
        <v>8</v>
      </c>
      <c r="AO137" s="45">
        <v>8</v>
      </c>
      <c r="AP137" s="45">
        <v>3880740</v>
      </c>
      <c r="AQ137" s="45">
        <v>1808938</v>
      </c>
      <c r="AR137" s="45">
        <v>2071802</v>
      </c>
      <c r="AS137" s="45">
        <v>67</v>
      </c>
      <c r="AT137" s="45">
        <v>620302</v>
      </c>
      <c r="AU137" s="45">
        <v>0.35699999999999998</v>
      </c>
      <c r="AV137" s="45">
        <v>77</v>
      </c>
      <c r="AW137" s="45">
        <v>477633</v>
      </c>
      <c r="AY137" s="46" t="s">
        <v>50</v>
      </c>
      <c r="AZ137" s="45">
        <v>22</v>
      </c>
      <c r="BA137" s="46" t="s">
        <v>6</v>
      </c>
      <c r="BB137" s="45">
        <v>27</v>
      </c>
      <c r="BC137" s="45">
        <v>4715203</v>
      </c>
    </row>
    <row r="138" spans="38:55" ht="14.25" customHeight="1">
      <c r="AL138" s="46" t="s">
        <v>74</v>
      </c>
      <c r="AM138" s="45">
        <v>28</v>
      </c>
      <c r="AN138" s="46" t="s">
        <v>8</v>
      </c>
      <c r="AO138" s="45">
        <v>8</v>
      </c>
      <c r="AP138" s="45">
        <v>3880740</v>
      </c>
      <c r="AQ138" s="45">
        <v>1808938</v>
      </c>
      <c r="AR138" s="45">
        <v>2071802</v>
      </c>
      <c r="AS138" s="45">
        <v>68</v>
      </c>
      <c r="AT138" s="45">
        <v>1451500</v>
      </c>
      <c r="AU138" s="45">
        <v>0.871</v>
      </c>
      <c r="AV138" s="45">
        <v>78</v>
      </c>
      <c r="AW138" s="45">
        <v>1132170</v>
      </c>
      <c r="AY138" s="46" t="s">
        <v>50</v>
      </c>
      <c r="AZ138" s="45">
        <v>23</v>
      </c>
      <c r="BA138" s="46" t="s">
        <v>7</v>
      </c>
      <c r="BB138" s="45">
        <v>3</v>
      </c>
      <c r="BC138" s="45">
        <v>5644895</v>
      </c>
    </row>
    <row r="139" spans="38:55" ht="14.25" customHeight="1">
      <c r="AL139" s="46" t="s">
        <v>74</v>
      </c>
      <c r="AM139" s="45">
        <v>29</v>
      </c>
      <c r="AN139" s="46" t="s">
        <v>8</v>
      </c>
      <c r="AO139" s="45">
        <v>15</v>
      </c>
      <c r="AP139" s="45">
        <v>2796218</v>
      </c>
      <c r="AQ139" s="45">
        <v>1056872</v>
      </c>
      <c r="AR139" s="45">
        <v>1739346</v>
      </c>
      <c r="AS139" s="45">
        <v>68</v>
      </c>
      <c r="AT139" s="45">
        <v>1202116</v>
      </c>
      <c r="AU139" s="45">
        <v>0.72099999999999997</v>
      </c>
      <c r="AV139" s="45">
        <v>76</v>
      </c>
      <c r="AW139" s="45">
        <v>913608</v>
      </c>
      <c r="AY139" s="46" t="s">
        <v>50</v>
      </c>
      <c r="AZ139" s="45">
        <v>24</v>
      </c>
      <c r="BA139" s="46" t="s">
        <v>7</v>
      </c>
      <c r="BB139" s="45">
        <v>10</v>
      </c>
      <c r="BC139" s="45">
        <v>5164768</v>
      </c>
    </row>
    <row r="140" spans="38:55" ht="14.25" customHeight="1">
      <c r="AL140" s="46" t="s">
        <v>74</v>
      </c>
      <c r="AM140" s="45">
        <v>29</v>
      </c>
      <c r="AN140" s="46" t="s">
        <v>8</v>
      </c>
      <c r="AO140" s="45">
        <v>15</v>
      </c>
      <c r="AP140" s="45">
        <v>2796218</v>
      </c>
      <c r="AQ140" s="45">
        <v>1056872</v>
      </c>
      <c r="AR140" s="45">
        <v>1739346</v>
      </c>
      <c r="AS140" s="45">
        <v>69</v>
      </c>
      <c r="AT140" s="45">
        <v>537230</v>
      </c>
      <c r="AU140" s="45">
        <v>0.33700000000000002</v>
      </c>
      <c r="AV140" s="45">
        <v>76</v>
      </c>
      <c r="AW140" s="45">
        <v>408295</v>
      </c>
      <c r="AY140" s="46" t="s">
        <v>50</v>
      </c>
      <c r="AZ140" s="45">
        <v>25</v>
      </c>
      <c r="BA140" s="46" t="s">
        <v>7</v>
      </c>
      <c r="BB140" s="45">
        <v>17</v>
      </c>
      <c r="BC140" s="45">
        <v>4505848</v>
      </c>
    </row>
    <row r="141" spans="38:55" ht="14.25" customHeight="1">
      <c r="AL141" s="46" t="s">
        <v>74</v>
      </c>
      <c r="AM141" s="45">
        <v>30</v>
      </c>
      <c r="AN141" s="46" t="s">
        <v>8</v>
      </c>
      <c r="AO141" s="45">
        <v>23</v>
      </c>
      <c r="AP141" s="45">
        <v>1914385</v>
      </c>
      <c r="AQ141" s="45">
        <v>460883</v>
      </c>
      <c r="AR141" s="45">
        <v>1453502</v>
      </c>
      <c r="AS141" s="45">
        <v>68</v>
      </c>
      <c r="AT141" s="45">
        <v>320283</v>
      </c>
      <c r="AU141" s="45">
        <v>0.192</v>
      </c>
      <c r="AV141" s="45">
        <v>73</v>
      </c>
      <c r="AW141" s="45">
        <v>233807</v>
      </c>
      <c r="AY141" s="46" t="s">
        <v>50</v>
      </c>
      <c r="AZ141" s="45">
        <v>26</v>
      </c>
      <c r="BA141" s="46" t="s">
        <v>7</v>
      </c>
      <c r="BB141" s="45">
        <v>24</v>
      </c>
      <c r="BC141" s="45">
        <v>3866344</v>
      </c>
    </row>
    <row r="142" spans="38:55" ht="14.25" customHeight="1">
      <c r="AL142" s="46" t="s">
        <v>74</v>
      </c>
      <c r="AM142" s="45">
        <v>30</v>
      </c>
      <c r="AN142" s="46" t="s">
        <v>8</v>
      </c>
      <c r="AO142" s="45">
        <v>23</v>
      </c>
      <c r="AP142" s="45">
        <v>1914385</v>
      </c>
      <c r="AQ142" s="45">
        <v>460883</v>
      </c>
      <c r="AR142" s="45">
        <v>1453502</v>
      </c>
      <c r="AS142" s="45">
        <v>69</v>
      </c>
      <c r="AT142" s="45">
        <v>1133219</v>
      </c>
      <c r="AU142" s="45">
        <v>0.71099999999999997</v>
      </c>
      <c r="AV142" s="45">
        <v>73</v>
      </c>
      <c r="AW142" s="45">
        <v>827250</v>
      </c>
      <c r="AY142" s="46" t="s">
        <v>50</v>
      </c>
      <c r="AZ142" s="45">
        <v>27</v>
      </c>
      <c r="BA142" s="46" t="s">
        <v>8</v>
      </c>
      <c r="BB142" s="45">
        <v>1</v>
      </c>
      <c r="BC142" s="45">
        <v>3260744</v>
      </c>
    </row>
    <row r="143" spans="38:55" ht="14.25" customHeight="1">
      <c r="AL143" s="46" t="s">
        <v>74</v>
      </c>
      <c r="AM143" s="45">
        <v>31</v>
      </c>
      <c r="AN143" s="46" t="s">
        <v>8</v>
      </c>
      <c r="AO143" s="45">
        <v>29</v>
      </c>
      <c r="AP143" s="45">
        <v>1253876</v>
      </c>
      <c r="AQ143" s="45">
        <v>45548</v>
      </c>
      <c r="AR143" s="45">
        <v>1208328</v>
      </c>
      <c r="AS143" s="45">
        <v>69</v>
      </c>
      <c r="AT143" s="45">
        <v>1208328</v>
      </c>
      <c r="AU143" s="45">
        <v>0.75800000000000001</v>
      </c>
      <c r="AV143" s="45">
        <v>70</v>
      </c>
      <c r="AW143" s="45">
        <v>845830</v>
      </c>
      <c r="AY143" s="46" t="s">
        <v>50</v>
      </c>
      <c r="AZ143" s="45">
        <v>28</v>
      </c>
      <c r="BA143" s="46" t="s">
        <v>8</v>
      </c>
      <c r="BB143" s="45">
        <v>8</v>
      </c>
      <c r="BC143" s="45">
        <v>2698802</v>
      </c>
    </row>
    <row r="144" spans="38:55" ht="14.25" customHeight="1">
      <c r="AL144" s="46" t="s">
        <v>74</v>
      </c>
      <c r="AM144" s="45">
        <v>32</v>
      </c>
      <c r="AN144" s="46" t="s">
        <v>9</v>
      </c>
      <c r="AO144" s="45">
        <v>5</v>
      </c>
      <c r="AP144" s="45">
        <v>833327</v>
      </c>
      <c r="AQ144" s="45">
        <v>0</v>
      </c>
      <c r="AR144" s="45">
        <v>833327</v>
      </c>
      <c r="AS144" s="45">
        <v>69</v>
      </c>
      <c r="AT144" s="45">
        <v>833327</v>
      </c>
      <c r="AU144" s="45">
        <v>0.52300000000000002</v>
      </c>
      <c r="AV144" s="45">
        <v>66</v>
      </c>
      <c r="AW144" s="45">
        <v>549996</v>
      </c>
      <c r="AY144" s="46" t="s">
        <v>50</v>
      </c>
      <c r="AZ144" s="45">
        <v>29</v>
      </c>
      <c r="BA144" s="46" t="s">
        <v>8</v>
      </c>
      <c r="BB144" s="45">
        <v>15</v>
      </c>
      <c r="BC144" s="45">
        <v>2125126</v>
      </c>
    </row>
    <row r="145" spans="38:55" ht="14.25" customHeight="1">
      <c r="AL145" s="46" t="s">
        <v>74</v>
      </c>
      <c r="AM145" s="45">
        <v>33</v>
      </c>
      <c r="AN145" s="46" t="s">
        <v>9</v>
      </c>
      <c r="AO145" s="45">
        <v>12</v>
      </c>
      <c r="AP145" s="45">
        <v>671373</v>
      </c>
      <c r="AQ145" s="45">
        <v>0</v>
      </c>
      <c r="AR145" s="45">
        <v>671373</v>
      </c>
      <c r="AS145" s="45">
        <v>69</v>
      </c>
      <c r="AT145" s="45">
        <v>671373</v>
      </c>
      <c r="AU145" s="45">
        <v>0.42099999999999999</v>
      </c>
      <c r="AV145" s="45">
        <v>61</v>
      </c>
      <c r="AW145" s="45">
        <v>409538</v>
      </c>
      <c r="AY145" s="46" t="s">
        <v>50</v>
      </c>
      <c r="AZ145" s="45">
        <v>30</v>
      </c>
      <c r="BA145" s="46" t="s">
        <v>8</v>
      </c>
      <c r="BB145" s="45">
        <v>23</v>
      </c>
      <c r="BC145" s="45">
        <v>1397501</v>
      </c>
    </row>
    <row r="146" spans="38:55" ht="14.25" customHeight="1">
      <c r="AL146" s="46" t="s">
        <v>74</v>
      </c>
      <c r="AM146" s="45">
        <v>34</v>
      </c>
      <c r="AN146" s="46" t="s">
        <v>9</v>
      </c>
      <c r="AO146" s="45">
        <v>19</v>
      </c>
      <c r="AP146" s="45">
        <v>786651</v>
      </c>
      <c r="AQ146" s="45">
        <v>129240</v>
      </c>
      <c r="AR146" s="45">
        <v>657411</v>
      </c>
      <c r="AS146" s="45">
        <v>69</v>
      </c>
      <c r="AT146" s="45">
        <v>657411</v>
      </c>
      <c r="AU146" s="45">
        <v>0.41199999999999998</v>
      </c>
      <c r="AV146" s="45">
        <v>56</v>
      </c>
      <c r="AW146" s="45">
        <v>368150</v>
      </c>
      <c r="AY146" s="46" t="s">
        <v>50</v>
      </c>
      <c r="AZ146" s="45">
        <v>31</v>
      </c>
      <c r="BA146" s="46" t="s">
        <v>8</v>
      </c>
      <c r="BB146" s="45">
        <v>29</v>
      </c>
      <c r="BC146" s="45">
        <v>877713</v>
      </c>
    </row>
    <row r="147" spans="38:55" ht="14.25" customHeight="1">
      <c r="AL147" s="46" t="s">
        <v>74</v>
      </c>
      <c r="AM147" s="45">
        <v>35</v>
      </c>
      <c r="AN147" s="46" t="s">
        <v>9</v>
      </c>
      <c r="AO147" s="45">
        <v>26</v>
      </c>
      <c r="AP147" s="45">
        <v>1197796</v>
      </c>
      <c r="AQ147" s="45">
        <v>682293</v>
      </c>
      <c r="AR147" s="45">
        <v>515503</v>
      </c>
      <c r="AS147" s="45">
        <v>69</v>
      </c>
      <c r="AT147" s="45">
        <v>515503</v>
      </c>
      <c r="AU147" s="45">
        <v>0.32300000000000001</v>
      </c>
      <c r="AV147" s="45">
        <v>51</v>
      </c>
      <c r="AW147" s="45">
        <v>262907</v>
      </c>
      <c r="AY147" s="46" t="s">
        <v>50</v>
      </c>
      <c r="AZ147" s="45">
        <v>32</v>
      </c>
      <c r="BA147" s="46" t="s">
        <v>9</v>
      </c>
      <c r="BB147" s="45">
        <v>5</v>
      </c>
      <c r="BC147" s="45">
        <v>549996</v>
      </c>
    </row>
    <row r="148" spans="38:55" ht="14.25" customHeight="1">
      <c r="AL148" s="46" t="s">
        <v>74</v>
      </c>
      <c r="AM148" s="45">
        <v>36</v>
      </c>
      <c r="AN148" s="46" t="s">
        <v>10</v>
      </c>
      <c r="AO148" s="45">
        <v>2</v>
      </c>
      <c r="AP148" s="45">
        <v>1923444</v>
      </c>
      <c r="AQ148" s="45">
        <v>1538885</v>
      </c>
      <c r="AR148" s="45">
        <v>384559</v>
      </c>
      <c r="AS148" s="45">
        <v>68</v>
      </c>
      <c r="AT148" s="45">
        <v>329342</v>
      </c>
      <c r="AU148" s="45">
        <v>0.19800000000000001</v>
      </c>
      <c r="AV148" s="45">
        <v>47</v>
      </c>
      <c r="AW148" s="45">
        <v>154791</v>
      </c>
      <c r="AY148" s="46" t="s">
        <v>50</v>
      </c>
      <c r="AZ148" s="45">
        <v>33</v>
      </c>
      <c r="BA148" s="46" t="s">
        <v>9</v>
      </c>
      <c r="BB148" s="45">
        <v>12</v>
      </c>
      <c r="BC148" s="45">
        <v>409538</v>
      </c>
    </row>
    <row r="149" spans="38:55" ht="14.25" customHeight="1">
      <c r="AL149" s="46" t="s">
        <v>74</v>
      </c>
      <c r="AM149" s="45">
        <v>36</v>
      </c>
      <c r="AN149" s="46" t="s">
        <v>10</v>
      </c>
      <c r="AO149" s="45">
        <v>2</v>
      </c>
      <c r="AP149" s="45">
        <v>1923444</v>
      </c>
      <c r="AQ149" s="45">
        <v>1538885</v>
      </c>
      <c r="AR149" s="45">
        <v>384559</v>
      </c>
      <c r="AS149" s="45">
        <v>69</v>
      </c>
      <c r="AT149" s="45">
        <v>55217</v>
      </c>
      <c r="AU149" s="45">
        <v>3.5000000000000003E-2</v>
      </c>
      <c r="AV149" s="45">
        <v>46</v>
      </c>
      <c r="AW149" s="45">
        <v>25400</v>
      </c>
      <c r="AY149" s="46" t="s">
        <v>50</v>
      </c>
      <c r="AZ149" s="45">
        <v>34</v>
      </c>
      <c r="BA149" s="46" t="s">
        <v>9</v>
      </c>
      <c r="BB149" s="45">
        <v>19</v>
      </c>
      <c r="BC149" s="45">
        <v>440525</v>
      </c>
    </row>
    <row r="150" spans="38:55" ht="14.25" customHeight="1">
      <c r="AL150" s="46" t="s">
        <v>74</v>
      </c>
      <c r="AM150" s="45">
        <v>37</v>
      </c>
      <c r="AN150" s="46" t="s">
        <v>10</v>
      </c>
      <c r="AO150" s="45">
        <v>9</v>
      </c>
      <c r="AP150" s="45">
        <v>2982231</v>
      </c>
      <c r="AQ150" s="45">
        <v>2723594</v>
      </c>
      <c r="AR150" s="45">
        <v>258637</v>
      </c>
      <c r="AS150" s="45">
        <v>68</v>
      </c>
      <c r="AT150" s="45">
        <v>258637</v>
      </c>
      <c r="AU150" s="45">
        <v>0.155</v>
      </c>
      <c r="AV150" s="45">
        <v>42</v>
      </c>
      <c r="AW150" s="45">
        <v>108628</v>
      </c>
      <c r="AY150" s="46" t="s">
        <v>50</v>
      </c>
      <c r="AZ150" s="45">
        <v>35</v>
      </c>
      <c r="BA150" s="46" t="s">
        <v>9</v>
      </c>
      <c r="BB150" s="45">
        <v>26</v>
      </c>
      <c r="BC150" s="45">
        <v>438178</v>
      </c>
    </row>
    <row r="151" spans="38:55" ht="14.25" customHeight="1">
      <c r="AL151" s="46" t="s">
        <v>74</v>
      </c>
      <c r="AM151" s="45">
        <v>38</v>
      </c>
      <c r="AN151" s="46" t="s">
        <v>10</v>
      </c>
      <c r="AO151" s="45">
        <v>16</v>
      </c>
      <c r="AP151" s="45">
        <v>4392792</v>
      </c>
      <c r="AQ151" s="45">
        <v>4260996</v>
      </c>
      <c r="AR151" s="45">
        <v>131796</v>
      </c>
      <c r="AS151" s="45">
        <v>67</v>
      </c>
      <c r="AT151" s="45">
        <v>131796</v>
      </c>
      <c r="AU151" s="45">
        <v>7.5999999999999998E-2</v>
      </c>
      <c r="AV151" s="45">
        <v>38</v>
      </c>
      <c r="AW151" s="45">
        <v>50082</v>
      </c>
      <c r="AY151" s="46" t="s">
        <v>50</v>
      </c>
      <c r="AZ151" s="45">
        <v>36</v>
      </c>
      <c r="BA151" s="46" t="s">
        <v>10</v>
      </c>
      <c r="BB151" s="45">
        <v>2</v>
      </c>
      <c r="BC151" s="45">
        <v>298122</v>
      </c>
    </row>
    <row r="152" spans="38:55" ht="14.25" customHeight="1">
      <c r="AL152" s="46" t="s">
        <v>74</v>
      </c>
      <c r="AM152" s="45">
        <v>39</v>
      </c>
      <c r="AN152" s="46" t="s">
        <v>10</v>
      </c>
      <c r="AO152" s="45">
        <v>23</v>
      </c>
      <c r="AP152" s="45">
        <v>6173764</v>
      </c>
      <c r="AQ152" s="45">
        <v>6146764</v>
      </c>
      <c r="AR152" s="45">
        <v>27000</v>
      </c>
      <c r="AS152" s="45">
        <v>66</v>
      </c>
      <c r="AT152" s="45">
        <v>27000</v>
      </c>
      <c r="AU152" s="45">
        <v>1.4999999999999999E-2</v>
      </c>
      <c r="AV152" s="45">
        <v>34</v>
      </c>
      <c r="AW152" s="45">
        <v>9180</v>
      </c>
      <c r="AY152" s="46" t="s">
        <v>50</v>
      </c>
      <c r="AZ152" s="45">
        <v>37</v>
      </c>
      <c r="BA152" s="46" t="s">
        <v>10</v>
      </c>
      <c r="BB152" s="45">
        <v>9</v>
      </c>
      <c r="BC152" s="45">
        <v>181046</v>
      </c>
    </row>
    <row r="153" spans="38:55" ht="14.25" customHeight="1">
      <c r="AL153" s="46" t="s">
        <v>75</v>
      </c>
      <c r="AM153" s="45">
        <v>10</v>
      </c>
      <c r="AN153" s="46" t="s">
        <v>4</v>
      </c>
      <c r="AO153" s="45">
        <v>4</v>
      </c>
      <c r="AP153" s="45">
        <v>36817042</v>
      </c>
      <c r="AQ153" s="45">
        <v>35402024</v>
      </c>
      <c r="AR153" s="45">
        <v>1415018</v>
      </c>
      <c r="AS153" s="45">
        <v>47</v>
      </c>
      <c r="AT153" s="45">
        <v>668225</v>
      </c>
      <c r="AU153" s="45">
        <v>0.33</v>
      </c>
      <c r="AV153" s="45">
        <v>60</v>
      </c>
      <c r="AW153" s="45">
        <v>400935</v>
      </c>
      <c r="AY153" s="46" t="s">
        <v>50</v>
      </c>
      <c r="AZ153" s="45">
        <v>38</v>
      </c>
      <c r="BA153" s="46" t="s">
        <v>10</v>
      </c>
      <c r="BB153" s="45">
        <v>16</v>
      </c>
      <c r="BC153" s="45">
        <v>83471</v>
      </c>
    </row>
    <row r="154" spans="38:55" ht="14.25" customHeight="1">
      <c r="AL154" s="46" t="s">
        <v>75</v>
      </c>
      <c r="AM154" s="45">
        <v>10</v>
      </c>
      <c r="AN154" s="46" t="s">
        <v>4</v>
      </c>
      <c r="AO154" s="45">
        <v>4</v>
      </c>
      <c r="AP154" s="45">
        <v>36817042</v>
      </c>
      <c r="AQ154" s="45">
        <v>35402024</v>
      </c>
      <c r="AR154" s="45">
        <v>1415018</v>
      </c>
      <c r="AS154" s="45">
        <v>48</v>
      </c>
      <c r="AT154" s="45">
        <v>746793</v>
      </c>
      <c r="AU154" s="45">
        <v>0.376</v>
      </c>
      <c r="AV154" s="45">
        <v>60</v>
      </c>
      <c r="AW154" s="45">
        <v>448076</v>
      </c>
      <c r="AY154" s="46" t="s">
        <v>50</v>
      </c>
      <c r="AZ154" s="45">
        <v>39</v>
      </c>
      <c r="BA154" s="46" t="s">
        <v>10</v>
      </c>
      <c r="BB154" s="45">
        <v>23</v>
      </c>
      <c r="BC154" s="45">
        <v>15300</v>
      </c>
    </row>
    <row r="155" spans="38:55" ht="14.25" customHeight="1">
      <c r="AL155" s="46" t="s">
        <v>75</v>
      </c>
      <c r="AM155" s="45">
        <v>11</v>
      </c>
      <c r="AN155" s="46" t="s">
        <v>4</v>
      </c>
      <c r="AO155" s="45">
        <v>11</v>
      </c>
      <c r="AP155" s="45">
        <v>35270849</v>
      </c>
      <c r="AQ155" s="45">
        <v>33862165</v>
      </c>
      <c r="AR155" s="45">
        <v>1408684</v>
      </c>
      <c r="AS155" s="45">
        <v>48</v>
      </c>
      <c r="AT155" s="45">
        <v>1106329</v>
      </c>
      <c r="AU155" s="45">
        <v>0.55800000000000005</v>
      </c>
      <c r="AV155" s="45">
        <v>62</v>
      </c>
      <c r="AW155" s="45">
        <v>685924</v>
      </c>
      <c r="AY155" s="46" t="s">
        <v>51</v>
      </c>
      <c r="AZ155" s="45">
        <v>10</v>
      </c>
      <c r="BA155" s="46" t="s">
        <v>4</v>
      </c>
      <c r="BB155" s="45">
        <v>4</v>
      </c>
      <c r="BC155" s="45">
        <v>1273516</v>
      </c>
    </row>
    <row r="156" spans="38:55" ht="14.25" customHeight="1">
      <c r="AL156" s="46" t="s">
        <v>75</v>
      </c>
      <c r="AM156" s="45">
        <v>11</v>
      </c>
      <c r="AN156" s="46" t="s">
        <v>4</v>
      </c>
      <c r="AO156" s="45">
        <v>11</v>
      </c>
      <c r="AP156" s="45">
        <v>35270849</v>
      </c>
      <c r="AQ156" s="45">
        <v>33862165</v>
      </c>
      <c r="AR156" s="45">
        <v>1408684</v>
      </c>
      <c r="AS156" s="45">
        <v>49</v>
      </c>
      <c r="AT156" s="45">
        <v>302355</v>
      </c>
      <c r="AU156" s="45">
        <v>0.155</v>
      </c>
      <c r="AV156" s="45">
        <v>62</v>
      </c>
      <c r="AW156" s="45">
        <v>187460</v>
      </c>
      <c r="AY156" s="46" t="s">
        <v>51</v>
      </c>
      <c r="AZ156" s="45">
        <v>11</v>
      </c>
      <c r="BA156" s="46" t="s">
        <v>4</v>
      </c>
      <c r="BB156" s="45">
        <v>11</v>
      </c>
      <c r="BC156" s="45">
        <v>1310076</v>
      </c>
    </row>
    <row r="157" spans="38:55" ht="14.25" customHeight="1">
      <c r="AL157" s="46" t="s">
        <v>75</v>
      </c>
      <c r="AM157" s="45">
        <v>12</v>
      </c>
      <c r="AN157" s="46" t="s">
        <v>4</v>
      </c>
      <c r="AO157" s="45">
        <v>18</v>
      </c>
      <c r="AP157" s="45">
        <v>33591900</v>
      </c>
      <c r="AQ157" s="45">
        <v>32146148</v>
      </c>
      <c r="AR157" s="45">
        <v>1445752</v>
      </c>
      <c r="AS157" s="45">
        <v>49</v>
      </c>
      <c r="AT157" s="45">
        <v>1372913</v>
      </c>
      <c r="AU157" s="45">
        <v>0.70599999999999996</v>
      </c>
      <c r="AV157" s="45">
        <v>64</v>
      </c>
      <c r="AW157" s="45">
        <v>878664</v>
      </c>
      <c r="AY157" s="46" t="s">
        <v>51</v>
      </c>
      <c r="AZ157" s="45">
        <v>12</v>
      </c>
      <c r="BA157" s="46" t="s">
        <v>4</v>
      </c>
      <c r="BB157" s="45">
        <v>18</v>
      </c>
      <c r="BC157" s="45">
        <v>1387922</v>
      </c>
    </row>
    <row r="158" spans="38:55" ht="14.25" customHeight="1">
      <c r="AL158" s="46" t="s">
        <v>75</v>
      </c>
      <c r="AM158" s="45">
        <v>12</v>
      </c>
      <c r="AN158" s="46" t="s">
        <v>4</v>
      </c>
      <c r="AO158" s="45">
        <v>18</v>
      </c>
      <c r="AP158" s="45">
        <v>33591900</v>
      </c>
      <c r="AQ158" s="45">
        <v>32146148</v>
      </c>
      <c r="AR158" s="45">
        <v>1445752</v>
      </c>
      <c r="AS158" s="45">
        <v>50</v>
      </c>
      <c r="AT158" s="45">
        <v>72839</v>
      </c>
      <c r="AU158" s="45">
        <v>3.7999999999999999E-2</v>
      </c>
      <c r="AV158" s="45">
        <v>64</v>
      </c>
      <c r="AW158" s="45">
        <v>46617</v>
      </c>
      <c r="AY158" s="46" t="s">
        <v>51</v>
      </c>
      <c r="AZ158" s="45">
        <v>13</v>
      </c>
      <c r="BA158" s="46" t="s">
        <v>4</v>
      </c>
      <c r="BB158" s="45">
        <v>25</v>
      </c>
      <c r="BC158" s="45">
        <v>1515192</v>
      </c>
    </row>
    <row r="159" spans="38:55" ht="14.25" customHeight="1">
      <c r="AL159" s="46" t="s">
        <v>75</v>
      </c>
      <c r="AM159" s="45">
        <v>13</v>
      </c>
      <c r="AN159" s="46" t="s">
        <v>4</v>
      </c>
      <c r="AO159" s="45">
        <v>25</v>
      </c>
      <c r="AP159" s="45">
        <v>31798832</v>
      </c>
      <c r="AQ159" s="45">
        <v>30268336</v>
      </c>
      <c r="AR159" s="45">
        <v>1530496</v>
      </c>
      <c r="AS159" s="45">
        <v>50</v>
      </c>
      <c r="AT159" s="45">
        <v>1486022</v>
      </c>
      <c r="AU159" s="45">
        <v>0.78</v>
      </c>
      <c r="AV159" s="45">
        <v>66</v>
      </c>
      <c r="AW159" s="45">
        <v>980775</v>
      </c>
      <c r="AY159" s="46" t="s">
        <v>51</v>
      </c>
      <c r="AZ159" s="45">
        <v>14</v>
      </c>
      <c r="BA159" s="46" t="s">
        <v>5</v>
      </c>
      <c r="BB159" s="45">
        <v>1</v>
      </c>
      <c r="BC159" s="45">
        <v>1325412</v>
      </c>
    </row>
    <row r="160" spans="38:55" ht="14.25" customHeight="1">
      <c r="AL160" s="46" t="s">
        <v>75</v>
      </c>
      <c r="AM160" s="45">
        <v>13</v>
      </c>
      <c r="AN160" s="46" t="s">
        <v>4</v>
      </c>
      <c r="AO160" s="45">
        <v>25</v>
      </c>
      <c r="AP160" s="45">
        <v>31798832</v>
      </c>
      <c r="AQ160" s="45">
        <v>30268336</v>
      </c>
      <c r="AR160" s="45">
        <v>1530496</v>
      </c>
      <c r="AS160" s="45">
        <v>51</v>
      </c>
      <c r="AT160" s="45">
        <v>44474</v>
      </c>
      <c r="AU160" s="45">
        <v>2.4E-2</v>
      </c>
      <c r="AV160" s="45">
        <v>66</v>
      </c>
      <c r="AW160" s="45">
        <v>29353</v>
      </c>
      <c r="AY160" s="46" t="s">
        <v>51</v>
      </c>
      <c r="AZ160" s="45">
        <v>15</v>
      </c>
      <c r="BA160" s="46" t="s">
        <v>5</v>
      </c>
      <c r="BB160" s="45">
        <v>8</v>
      </c>
      <c r="BC160" s="45">
        <v>1547817</v>
      </c>
    </row>
    <row r="161" spans="38:55" ht="14.25" customHeight="1">
      <c r="AL161" s="46" t="s">
        <v>75</v>
      </c>
      <c r="AM161" s="45">
        <v>14</v>
      </c>
      <c r="AN161" s="46" t="s">
        <v>5</v>
      </c>
      <c r="AO161" s="45">
        <v>1</v>
      </c>
      <c r="AP161" s="45">
        <v>29910279</v>
      </c>
      <c r="AQ161" s="45">
        <v>28243094</v>
      </c>
      <c r="AR161" s="45">
        <v>1667185</v>
      </c>
      <c r="AS161" s="45">
        <v>51</v>
      </c>
      <c r="AT161" s="45">
        <v>1463710</v>
      </c>
      <c r="AU161" s="45">
        <v>0.78400000000000003</v>
      </c>
      <c r="AV161" s="45">
        <v>53</v>
      </c>
      <c r="AW161" s="45">
        <v>775766</v>
      </c>
      <c r="AY161" s="46" t="s">
        <v>51</v>
      </c>
      <c r="AZ161" s="45">
        <v>16</v>
      </c>
      <c r="BA161" s="46" t="s">
        <v>5</v>
      </c>
      <c r="BB161" s="45">
        <v>15</v>
      </c>
      <c r="BC161" s="45">
        <v>1835315</v>
      </c>
    </row>
    <row r="162" spans="38:55" ht="14.25" customHeight="1">
      <c r="AL162" s="46" t="s">
        <v>75</v>
      </c>
      <c r="AM162" s="45">
        <v>14</v>
      </c>
      <c r="AN162" s="46" t="s">
        <v>5</v>
      </c>
      <c r="AO162" s="45">
        <v>1</v>
      </c>
      <c r="AP162" s="45">
        <v>29910279</v>
      </c>
      <c r="AQ162" s="45">
        <v>28243094</v>
      </c>
      <c r="AR162" s="45">
        <v>1667185</v>
      </c>
      <c r="AS162" s="45">
        <v>52</v>
      </c>
      <c r="AT162" s="45">
        <v>203475</v>
      </c>
      <c r="AU162" s="45">
        <v>0.111</v>
      </c>
      <c r="AV162" s="45">
        <v>53</v>
      </c>
      <c r="AW162" s="45">
        <v>107842</v>
      </c>
      <c r="AY162" s="46" t="s">
        <v>51</v>
      </c>
      <c r="AZ162" s="45">
        <v>17</v>
      </c>
      <c r="BA162" s="46" t="s">
        <v>5</v>
      </c>
      <c r="BB162" s="45">
        <v>22</v>
      </c>
      <c r="BC162" s="45">
        <v>2196131</v>
      </c>
    </row>
    <row r="163" spans="38:55" ht="14.25" customHeight="1">
      <c r="AL163" s="46" t="s">
        <v>75</v>
      </c>
      <c r="AM163" s="45">
        <v>15</v>
      </c>
      <c r="AN163" s="46" t="s">
        <v>5</v>
      </c>
      <c r="AO163" s="45">
        <v>8</v>
      </c>
      <c r="AP163" s="45">
        <v>27944877</v>
      </c>
      <c r="AQ163" s="45">
        <v>26084785</v>
      </c>
      <c r="AR163" s="45">
        <v>1860092</v>
      </c>
      <c r="AS163" s="45">
        <v>52</v>
      </c>
      <c r="AT163" s="45">
        <v>1324042</v>
      </c>
      <c r="AU163" s="45">
        <v>0.72499999999999998</v>
      </c>
      <c r="AV163" s="45">
        <v>56</v>
      </c>
      <c r="AW163" s="45">
        <v>741464</v>
      </c>
      <c r="AY163" s="46" t="s">
        <v>51</v>
      </c>
      <c r="AZ163" s="45">
        <v>18</v>
      </c>
      <c r="BA163" s="46" t="s">
        <v>5</v>
      </c>
      <c r="BB163" s="45">
        <v>29</v>
      </c>
      <c r="BC163" s="45">
        <v>2663800</v>
      </c>
    </row>
    <row r="164" spans="38:55" ht="14.25" customHeight="1">
      <c r="AL164" s="46" t="s">
        <v>75</v>
      </c>
      <c r="AM164" s="45">
        <v>15</v>
      </c>
      <c r="AN164" s="46" t="s">
        <v>5</v>
      </c>
      <c r="AO164" s="45">
        <v>8</v>
      </c>
      <c r="AP164" s="45">
        <v>27944877</v>
      </c>
      <c r="AQ164" s="45">
        <v>26084785</v>
      </c>
      <c r="AR164" s="45">
        <v>1860092</v>
      </c>
      <c r="AS164" s="45">
        <v>53</v>
      </c>
      <c r="AT164" s="45">
        <v>536050</v>
      </c>
      <c r="AU164" s="45">
        <v>0.3</v>
      </c>
      <c r="AV164" s="45">
        <v>55</v>
      </c>
      <c r="AW164" s="45">
        <v>294828</v>
      </c>
      <c r="AY164" s="46" t="s">
        <v>51</v>
      </c>
      <c r="AZ164" s="45">
        <v>19</v>
      </c>
      <c r="BA164" s="46" t="s">
        <v>6</v>
      </c>
      <c r="BB164" s="45">
        <v>6</v>
      </c>
      <c r="BC164" s="45">
        <v>3244023</v>
      </c>
    </row>
    <row r="165" spans="38:55" ht="14.25" customHeight="1">
      <c r="AL165" s="46" t="s">
        <v>75</v>
      </c>
      <c r="AM165" s="45">
        <v>16</v>
      </c>
      <c r="AN165" s="46" t="s">
        <v>5</v>
      </c>
      <c r="AO165" s="45">
        <v>15</v>
      </c>
      <c r="AP165" s="45">
        <v>25921264</v>
      </c>
      <c r="AQ165" s="45">
        <v>23807775</v>
      </c>
      <c r="AR165" s="45">
        <v>2113489</v>
      </c>
      <c r="AS165" s="45">
        <v>53</v>
      </c>
      <c r="AT165" s="45">
        <v>1085103</v>
      </c>
      <c r="AU165" s="45">
        <v>0.60799999999999998</v>
      </c>
      <c r="AV165" s="45">
        <v>58</v>
      </c>
      <c r="AW165" s="45">
        <v>629360</v>
      </c>
      <c r="AY165" s="46" t="s">
        <v>51</v>
      </c>
      <c r="AZ165" s="45">
        <v>20</v>
      </c>
      <c r="BA165" s="46" t="s">
        <v>6</v>
      </c>
      <c r="BB165" s="45">
        <v>13</v>
      </c>
      <c r="BC165" s="45">
        <v>3893747</v>
      </c>
    </row>
    <row r="166" spans="38:55" ht="14.25" customHeight="1">
      <c r="AL166" s="46" t="s">
        <v>75</v>
      </c>
      <c r="AM166" s="45">
        <v>16</v>
      </c>
      <c r="AN166" s="46" t="s">
        <v>5</v>
      </c>
      <c r="AO166" s="45">
        <v>15</v>
      </c>
      <c r="AP166" s="45">
        <v>25921264</v>
      </c>
      <c r="AQ166" s="45">
        <v>23807775</v>
      </c>
      <c r="AR166" s="45">
        <v>2113489</v>
      </c>
      <c r="AS166" s="45">
        <v>54</v>
      </c>
      <c r="AT166" s="45">
        <v>1028386</v>
      </c>
      <c r="AU166" s="45">
        <v>0.59</v>
      </c>
      <c r="AV166" s="45">
        <v>58</v>
      </c>
      <c r="AW166" s="45">
        <v>596464</v>
      </c>
      <c r="AY166" s="46" t="s">
        <v>51</v>
      </c>
      <c r="AZ166" s="45">
        <v>21</v>
      </c>
      <c r="BA166" s="46" t="s">
        <v>6</v>
      </c>
      <c r="BB166" s="45">
        <v>20</v>
      </c>
      <c r="BC166" s="45">
        <v>4720119</v>
      </c>
    </row>
    <row r="167" spans="38:55" ht="14.25" customHeight="1">
      <c r="AL167" s="46" t="s">
        <v>75</v>
      </c>
      <c r="AM167" s="45">
        <v>17</v>
      </c>
      <c r="AN167" s="46" t="s">
        <v>5</v>
      </c>
      <c r="AO167" s="45">
        <v>22</v>
      </c>
      <c r="AP167" s="45">
        <v>23858073</v>
      </c>
      <c r="AQ167" s="45">
        <v>21426427</v>
      </c>
      <c r="AR167" s="45">
        <v>2431646</v>
      </c>
      <c r="AS167" s="45">
        <v>54</v>
      </c>
      <c r="AT167" s="45">
        <v>764980</v>
      </c>
      <c r="AU167" s="45">
        <v>0.439</v>
      </c>
      <c r="AV167" s="45">
        <v>61</v>
      </c>
      <c r="AW167" s="45">
        <v>466638</v>
      </c>
      <c r="AY167" s="46" t="s">
        <v>51</v>
      </c>
      <c r="AZ167" s="45">
        <v>22</v>
      </c>
      <c r="BA167" s="46" t="s">
        <v>6</v>
      </c>
      <c r="BB167" s="45">
        <v>27</v>
      </c>
      <c r="BC167" s="45">
        <v>5666723</v>
      </c>
    </row>
    <row r="168" spans="38:55" ht="14.25" customHeight="1">
      <c r="AL168" s="46" t="s">
        <v>75</v>
      </c>
      <c r="AM168" s="45">
        <v>17</v>
      </c>
      <c r="AN168" s="46" t="s">
        <v>5</v>
      </c>
      <c r="AO168" s="45">
        <v>22</v>
      </c>
      <c r="AP168" s="45">
        <v>23858073</v>
      </c>
      <c r="AQ168" s="45">
        <v>21426427</v>
      </c>
      <c r="AR168" s="45">
        <v>2431646</v>
      </c>
      <c r="AS168" s="45">
        <v>55</v>
      </c>
      <c r="AT168" s="45">
        <v>1666666</v>
      </c>
      <c r="AU168" s="45">
        <v>0.98</v>
      </c>
      <c r="AV168" s="45">
        <v>60</v>
      </c>
      <c r="AW168" s="45">
        <v>1000000</v>
      </c>
      <c r="AY168" s="46" t="s">
        <v>51</v>
      </c>
      <c r="AZ168" s="45">
        <v>23</v>
      </c>
      <c r="BA168" s="46" t="s">
        <v>7</v>
      </c>
      <c r="BB168" s="45">
        <v>3</v>
      </c>
      <c r="BC168" s="45">
        <v>6793089</v>
      </c>
    </row>
    <row r="169" spans="38:55" ht="14.25" customHeight="1">
      <c r="AL169" s="46" t="s">
        <v>75</v>
      </c>
      <c r="AM169" s="45">
        <v>18</v>
      </c>
      <c r="AN169" s="46" t="s">
        <v>5</v>
      </c>
      <c r="AO169" s="45">
        <v>29</v>
      </c>
      <c r="AP169" s="45">
        <v>21773941</v>
      </c>
      <c r="AQ169" s="45">
        <v>18955105</v>
      </c>
      <c r="AR169" s="45">
        <v>2818836</v>
      </c>
      <c r="AS169" s="45">
        <v>55</v>
      </c>
      <c r="AT169" s="45">
        <v>381781</v>
      </c>
      <c r="AU169" s="45">
        <v>0.224</v>
      </c>
      <c r="AV169" s="45">
        <v>63</v>
      </c>
      <c r="AW169" s="45">
        <v>240522</v>
      </c>
      <c r="AY169" s="46" t="s">
        <v>51</v>
      </c>
      <c r="AZ169" s="45">
        <v>24</v>
      </c>
      <c r="BA169" s="46" t="s">
        <v>7</v>
      </c>
      <c r="BB169" s="45">
        <v>10</v>
      </c>
      <c r="BC169" s="45">
        <v>6227851</v>
      </c>
    </row>
    <row r="170" spans="38:55" ht="14.25" customHeight="1">
      <c r="AL170" s="46" t="s">
        <v>75</v>
      </c>
      <c r="AM170" s="45">
        <v>18</v>
      </c>
      <c r="AN170" s="46" t="s">
        <v>5</v>
      </c>
      <c r="AO170" s="45">
        <v>29</v>
      </c>
      <c r="AP170" s="45">
        <v>21773941</v>
      </c>
      <c r="AQ170" s="45">
        <v>18955105</v>
      </c>
      <c r="AR170" s="45">
        <v>2818836</v>
      </c>
      <c r="AS170" s="45">
        <v>56</v>
      </c>
      <c r="AT170" s="45">
        <v>1658278</v>
      </c>
      <c r="AU170" s="45">
        <v>1</v>
      </c>
      <c r="AV170" s="45">
        <v>63</v>
      </c>
      <c r="AW170" s="45">
        <v>1044715</v>
      </c>
      <c r="AY170" s="46" t="s">
        <v>51</v>
      </c>
      <c r="AZ170" s="45">
        <v>25</v>
      </c>
      <c r="BA170" s="46" t="s">
        <v>7</v>
      </c>
      <c r="BB170" s="45">
        <v>17</v>
      </c>
      <c r="BC170" s="45">
        <v>5428539</v>
      </c>
    </row>
    <row r="171" spans="38:55" ht="14.25" customHeight="1">
      <c r="AL171" s="46" t="s">
        <v>75</v>
      </c>
      <c r="AM171" s="45">
        <v>18</v>
      </c>
      <c r="AN171" s="46" t="s">
        <v>5</v>
      </c>
      <c r="AO171" s="45">
        <v>29</v>
      </c>
      <c r="AP171" s="45">
        <v>21773941</v>
      </c>
      <c r="AQ171" s="45">
        <v>18955105</v>
      </c>
      <c r="AR171" s="45">
        <v>2818836</v>
      </c>
      <c r="AS171" s="45">
        <v>57</v>
      </c>
      <c r="AT171" s="45">
        <v>778777</v>
      </c>
      <c r="AU171" s="45">
        <v>0.48199999999999998</v>
      </c>
      <c r="AV171" s="45">
        <v>63</v>
      </c>
      <c r="AW171" s="45">
        <v>490630</v>
      </c>
      <c r="AY171" s="46" t="s">
        <v>51</v>
      </c>
      <c r="AZ171" s="45">
        <v>26</v>
      </c>
      <c r="BA171" s="46" t="s">
        <v>7</v>
      </c>
      <c r="BB171" s="45">
        <v>24</v>
      </c>
      <c r="BC171" s="45">
        <v>4657541</v>
      </c>
    </row>
    <row r="172" spans="38:55" ht="14.25" customHeight="1">
      <c r="AL172" s="46" t="s">
        <v>75</v>
      </c>
      <c r="AM172" s="45">
        <v>19</v>
      </c>
      <c r="AN172" s="46" t="s">
        <v>6</v>
      </c>
      <c r="AO172" s="45">
        <v>6</v>
      </c>
      <c r="AP172" s="45">
        <v>19687504</v>
      </c>
      <c r="AQ172" s="45">
        <v>16408174</v>
      </c>
      <c r="AR172" s="45">
        <v>3279330</v>
      </c>
      <c r="AS172" s="45">
        <v>57</v>
      </c>
      <c r="AT172" s="45">
        <v>1568741</v>
      </c>
      <c r="AU172" s="45">
        <v>0.97099999999999997</v>
      </c>
      <c r="AV172" s="45">
        <v>66</v>
      </c>
      <c r="AW172" s="45">
        <v>1035369</v>
      </c>
      <c r="AY172" s="46" t="s">
        <v>51</v>
      </c>
      <c r="AZ172" s="45">
        <v>27</v>
      </c>
      <c r="BA172" s="46" t="s">
        <v>8</v>
      </c>
      <c r="BB172" s="45">
        <v>1</v>
      </c>
      <c r="BC172" s="45">
        <v>3924082</v>
      </c>
    </row>
    <row r="173" spans="38:55" ht="14.25" customHeight="1">
      <c r="AL173" s="46" t="s">
        <v>75</v>
      </c>
      <c r="AM173" s="45">
        <v>19</v>
      </c>
      <c r="AN173" s="46" t="s">
        <v>6</v>
      </c>
      <c r="AO173" s="45">
        <v>6</v>
      </c>
      <c r="AP173" s="45">
        <v>19687504</v>
      </c>
      <c r="AQ173" s="45">
        <v>16408174</v>
      </c>
      <c r="AR173" s="45">
        <v>3279330</v>
      </c>
      <c r="AS173" s="45">
        <v>58</v>
      </c>
      <c r="AT173" s="45">
        <v>1571468</v>
      </c>
      <c r="AU173" s="45">
        <v>1</v>
      </c>
      <c r="AV173" s="45">
        <v>66</v>
      </c>
      <c r="AW173" s="45">
        <v>1037169</v>
      </c>
      <c r="AY173" s="46" t="s">
        <v>51</v>
      </c>
      <c r="AZ173" s="45">
        <v>28</v>
      </c>
      <c r="BA173" s="46" t="s">
        <v>8</v>
      </c>
      <c r="BB173" s="45">
        <v>8</v>
      </c>
      <c r="BC173" s="45">
        <v>3036715</v>
      </c>
    </row>
    <row r="174" spans="38:55" ht="14.25" customHeight="1">
      <c r="AL174" s="46" t="s">
        <v>75</v>
      </c>
      <c r="AM174" s="45">
        <v>19</v>
      </c>
      <c r="AN174" s="46" t="s">
        <v>6</v>
      </c>
      <c r="AO174" s="45">
        <v>6</v>
      </c>
      <c r="AP174" s="45">
        <v>19687504</v>
      </c>
      <c r="AQ174" s="45">
        <v>16408174</v>
      </c>
      <c r="AR174" s="45">
        <v>3279330</v>
      </c>
      <c r="AS174" s="45">
        <v>59</v>
      </c>
      <c r="AT174" s="45">
        <v>139122</v>
      </c>
      <c r="AU174" s="45">
        <v>9.0999999999999998E-2</v>
      </c>
      <c r="AV174" s="45">
        <v>66</v>
      </c>
      <c r="AW174" s="45">
        <v>91821</v>
      </c>
      <c r="AY174" s="46" t="s">
        <v>51</v>
      </c>
      <c r="AZ174" s="45">
        <v>29</v>
      </c>
      <c r="BA174" s="46" t="s">
        <v>8</v>
      </c>
      <c r="BB174" s="45">
        <v>15</v>
      </c>
      <c r="BC174" s="45">
        <v>2125126</v>
      </c>
    </row>
    <row r="175" spans="38:55" ht="14.25" customHeight="1">
      <c r="AL175" s="46" t="s">
        <v>75</v>
      </c>
      <c r="AM175" s="45">
        <v>20</v>
      </c>
      <c r="AN175" s="46" t="s">
        <v>6</v>
      </c>
      <c r="AO175" s="45">
        <v>13</v>
      </c>
      <c r="AP175" s="45">
        <v>17617398</v>
      </c>
      <c r="AQ175" s="45">
        <v>13799999</v>
      </c>
      <c r="AR175" s="45">
        <v>3817399</v>
      </c>
      <c r="AS175" s="45">
        <v>58</v>
      </c>
      <c r="AT175" s="45">
        <v>1070102</v>
      </c>
      <c r="AU175" s="45">
        <v>0.68100000000000005</v>
      </c>
      <c r="AV175" s="45">
        <v>68</v>
      </c>
      <c r="AW175" s="45">
        <v>727669</v>
      </c>
      <c r="AY175" s="46" t="s">
        <v>51</v>
      </c>
      <c r="AZ175" s="45">
        <v>30</v>
      </c>
      <c r="BA175" s="46" t="s">
        <v>8</v>
      </c>
      <c r="BB175" s="45">
        <v>23</v>
      </c>
      <c r="BC175" s="45">
        <v>1397501</v>
      </c>
    </row>
    <row r="176" spans="38:55" ht="14.25" customHeight="1">
      <c r="AL176" s="46" t="s">
        <v>75</v>
      </c>
      <c r="AM176" s="45">
        <v>20</v>
      </c>
      <c r="AN176" s="46" t="s">
        <v>6</v>
      </c>
      <c r="AO176" s="45">
        <v>13</v>
      </c>
      <c r="AP176" s="45">
        <v>17617398</v>
      </c>
      <c r="AQ176" s="45">
        <v>13799999</v>
      </c>
      <c r="AR176" s="45">
        <v>3817399</v>
      </c>
      <c r="AS176" s="45">
        <v>59</v>
      </c>
      <c r="AT176" s="45">
        <v>1527338</v>
      </c>
      <c r="AU176" s="45">
        <v>1</v>
      </c>
      <c r="AV176" s="45">
        <v>68</v>
      </c>
      <c r="AW176" s="45">
        <v>1038590</v>
      </c>
      <c r="AY176" s="46" t="s">
        <v>51</v>
      </c>
      <c r="AZ176" s="45">
        <v>31</v>
      </c>
      <c r="BA176" s="46" t="s">
        <v>8</v>
      </c>
      <c r="BB176" s="45">
        <v>29</v>
      </c>
      <c r="BC176" s="45">
        <v>877713</v>
      </c>
    </row>
    <row r="177" spans="38:55" ht="14.25" customHeight="1">
      <c r="AL177" s="46" t="s">
        <v>75</v>
      </c>
      <c r="AM177" s="45">
        <v>20</v>
      </c>
      <c r="AN177" s="46" t="s">
        <v>6</v>
      </c>
      <c r="AO177" s="45">
        <v>13</v>
      </c>
      <c r="AP177" s="45">
        <v>17617398</v>
      </c>
      <c r="AQ177" s="45">
        <v>13799999</v>
      </c>
      <c r="AR177" s="45">
        <v>3817399</v>
      </c>
      <c r="AS177" s="45">
        <v>60</v>
      </c>
      <c r="AT177" s="45">
        <v>1219959</v>
      </c>
      <c r="AU177" s="45">
        <v>0.82299999999999995</v>
      </c>
      <c r="AV177" s="45">
        <v>68</v>
      </c>
      <c r="AW177" s="45">
        <v>829572</v>
      </c>
      <c r="AY177" s="46" t="s">
        <v>51</v>
      </c>
      <c r="AZ177" s="45">
        <v>32</v>
      </c>
      <c r="BA177" s="46" t="s">
        <v>9</v>
      </c>
      <c r="BB177" s="45">
        <v>5</v>
      </c>
      <c r="BC177" s="45">
        <v>549996</v>
      </c>
    </row>
    <row r="178" spans="38:55" ht="14.25" customHeight="1">
      <c r="AL178" s="46" t="s">
        <v>75</v>
      </c>
      <c r="AM178" s="45">
        <v>21</v>
      </c>
      <c r="AN178" s="46" t="s">
        <v>6</v>
      </c>
      <c r="AO178" s="45">
        <v>20</v>
      </c>
      <c r="AP178" s="45">
        <v>15582258</v>
      </c>
      <c r="AQ178" s="45">
        <v>11144942</v>
      </c>
      <c r="AR178" s="45">
        <v>4437316</v>
      </c>
      <c r="AS178" s="45">
        <v>59</v>
      </c>
      <c r="AT178" s="45">
        <v>562300</v>
      </c>
      <c r="AU178" s="45">
        <v>0.36799999999999999</v>
      </c>
      <c r="AV178" s="45">
        <v>70</v>
      </c>
      <c r="AW178" s="45">
        <v>393610</v>
      </c>
      <c r="AY178" s="46" t="s">
        <v>51</v>
      </c>
      <c r="AZ178" s="45">
        <v>33</v>
      </c>
      <c r="BA178" s="46" t="s">
        <v>9</v>
      </c>
      <c r="BB178" s="45">
        <v>12</v>
      </c>
      <c r="BC178" s="45">
        <v>409538</v>
      </c>
    </row>
    <row r="179" spans="38:55" ht="14.25" customHeight="1">
      <c r="AL179" s="46" t="s">
        <v>75</v>
      </c>
      <c r="AM179" s="45">
        <v>21</v>
      </c>
      <c r="AN179" s="46" t="s">
        <v>6</v>
      </c>
      <c r="AO179" s="45">
        <v>20</v>
      </c>
      <c r="AP179" s="45">
        <v>15582258</v>
      </c>
      <c r="AQ179" s="45">
        <v>11144942</v>
      </c>
      <c r="AR179" s="45">
        <v>4437316</v>
      </c>
      <c r="AS179" s="45">
        <v>60</v>
      </c>
      <c r="AT179" s="45">
        <v>1482743</v>
      </c>
      <c r="AU179" s="45">
        <v>1</v>
      </c>
      <c r="AV179" s="45">
        <v>71</v>
      </c>
      <c r="AW179" s="45">
        <v>1052748</v>
      </c>
      <c r="AY179" s="46" t="s">
        <v>51</v>
      </c>
      <c r="AZ179" s="45">
        <v>34</v>
      </c>
      <c r="BA179" s="46" t="s">
        <v>9</v>
      </c>
      <c r="BB179" s="45">
        <v>19</v>
      </c>
      <c r="BC179" s="45">
        <v>440525</v>
      </c>
    </row>
    <row r="180" spans="38:55" ht="14.25" customHeight="1">
      <c r="AL180" s="46" t="s">
        <v>75</v>
      </c>
      <c r="AM180" s="45">
        <v>21</v>
      </c>
      <c r="AN180" s="46" t="s">
        <v>6</v>
      </c>
      <c r="AO180" s="45">
        <v>20</v>
      </c>
      <c r="AP180" s="45">
        <v>15582258</v>
      </c>
      <c r="AQ180" s="45">
        <v>11144942</v>
      </c>
      <c r="AR180" s="45">
        <v>4437316</v>
      </c>
      <c r="AS180" s="45">
        <v>61</v>
      </c>
      <c r="AT180" s="45">
        <v>1437696</v>
      </c>
      <c r="AU180" s="45">
        <v>1</v>
      </c>
      <c r="AV180" s="45">
        <v>71</v>
      </c>
      <c r="AW180" s="45">
        <v>1020764</v>
      </c>
      <c r="AY180" s="46" t="s">
        <v>51</v>
      </c>
      <c r="AZ180" s="45">
        <v>35</v>
      </c>
      <c r="BA180" s="46" t="s">
        <v>9</v>
      </c>
      <c r="BB180" s="45">
        <v>26</v>
      </c>
      <c r="BC180" s="45">
        <v>525813</v>
      </c>
    </row>
    <row r="181" spans="38:55" ht="14.25" customHeight="1">
      <c r="AL181" s="46" t="s">
        <v>75</v>
      </c>
      <c r="AM181" s="45">
        <v>21</v>
      </c>
      <c r="AN181" s="46" t="s">
        <v>6</v>
      </c>
      <c r="AO181" s="45">
        <v>20</v>
      </c>
      <c r="AP181" s="45">
        <v>15582258</v>
      </c>
      <c r="AQ181" s="45">
        <v>11144942</v>
      </c>
      <c r="AR181" s="45">
        <v>4437316</v>
      </c>
      <c r="AS181" s="45">
        <v>62</v>
      </c>
      <c r="AT181" s="45">
        <v>954578</v>
      </c>
      <c r="AU181" s="45">
        <v>0.68600000000000005</v>
      </c>
      <c r="AV181" s="45">
        <v>71</v>
      </c>
      <c r="AW181" s="45">
        <v>677750</v>
      </c>
      <c r="AY181" s="46" t="s">
        <v>51</v>
      </c>
      <c r="AZ181" s="45">
        <v>36</v>
      </c>
      <c r="BA181" s="46" t="s">
        <v>10</v>
      </c>
      <c r="BB181" s="45">
        <v>2</v>
      </c>
      <c r="BC181" s="45">
        <v>357088</v>
      </c>
    </row>
    <row r="182" spans="38:55" ht="14.25" customHeight="1">
      <c r="AL182" s="46" t="s">
        <v>75</v>
      </c>
      <c r="AM182" s="45">
        <v>22</v>
      </c>
      <c r="AN182" s="46" t="s">
        <v>6</v>
      </c>
      <c r="AO182" s="45">
        <v>27</v>
      </c>
      <c r="AP182" s="45">
        <v>13600720</v>
      </c>
      <c r="AQ182" s="45">
        <v>8457369</v>
      </c>
      <c r="AR182" s="45">
        <v>5143351</v>
      </c>
      <c r="AS182" s="45">
        <v>60</v>
      </c>
      <c r="AT182" s="45">
        <v>63505</v>
      </c>
      <c r="AU182" s="45">
        <v>4.2999999999999997E-2</v>
      </c>
      <c r="AV182" s="45">
        <v>73</v>
      </c>
      <c r="AW182" s="45">
        <v>46359</v>
      </c>
      <c r="AY182" s="46" t="s">
        <v>51</v>
      </c>
      <c r="AZ182" s="45">
        <v>37</v>
      </c>
      <c r="BA182" s="46" t="s">
        <v>10</v>
      </c>
      <c r="BB182" s="45">
        <v>9</v>
      </c>
      <c r="BC182" s="45">
        <v>217255</v>
      </c>
    </row>
    <row r="183" spans="38:55" ht="14.25" customHeight="1">
      <c r="AL183" s="46" t="s">
        <v>75</v>
      </c>
      <c r="AM183" s="45">
        <v>22</v>
      </c>
      <c r="AN183" s="46" t="s">
        <v>6</v>
      </c>
      <c r="AO183" s="45">
        <v>27</v>
      </c>
      <c r="AP183" s="45">
        <v>13600720</v>
      </c>
      <c r="AQ183" s="45">
        <v>8457369</v>
      </c>
      <c r="AR183" s="45">
        <v>5143351</v>
      </c>
      <c r="AS183" s="45">
        <v>61</v>
      </c>
      <c r="AT183" s="45">
        <v>1437696</v>
      </c>
      <c r="AU183" s="45">
        <v>1</v>
      </c>
      <c r="AV183" s="45">
        <v>73</v>
      </c>
      <c r="AW183" s="45">
        <v>1049518</v>
      </c>
      <c r="AY183" s="46" t="s">
        <v>51</v>
      </c>
      <c r="AZ183" s="45">
        <v>38</v>
      </c>
      <c r="BA183" s="46" t="s">
        <v>10</v>
      </c>
      <c r="BB183" s="45">
        <v>16</v>
      </c>
      <c r="BC183" s="45">
        <v>100165</v>
      </c>
    </row>
    <row r="184" spans="38:55" ht="14.25" customHeight="1">
      <c r="AL184" s="46" t="s">
        <v>75</v>
      </c>
      <c r="AM184" s="45">
        <v>22</v>
      </c>
      <c r="AN184" s="46" t="s">
        <v>6</v>
      </c>
      <c r="AO184" s="45">
        <v>27</v>
      </c>
      <c r="AP184" s="45">
        <v>13600720</v>
      </c>
      <c r="AQ184" s="45">
        <v>8457369</v>
      </c>
      <c r="AR184" s="45">
        <v>5143351</v>
      </c>
      <c r="AS184" s="45">
        <v>62</v>
      </c>
      <c r="AT184" s="45">
        <v>1392211</v>
      </c>
      <c r="AU184" s="45">
        <v>1</v>
      </c>
      <c r="AV184" s="45">
        <v>73</v>
      </c>
      <c r="AW184" s="45">
        <v>1016314</v>
      </c>
      <c r="AY184" s="46" t="s">
        <v>51</v>
      </c>
      <c r="AZ184" s="45">
        <v>39</v>
      </c>
      <c r="BA184" s="46" t="s">
        <v>10</v>
      </c>
      <c r="BB184" s="45">
        <v>23</v>
      </c>
      <c r="BC184" s="45">
        <v>18360</v>
      </c>
    </row>
    <row r="185" spans="38:55" ht="14.25" customHeight="1">
      <c r="AL185" s="46" t="s">
        <v>75</v>
      </c>
      <c r="AM185" s="45">
        <v>22</v>
      </c>
      <c r="AN185" s="46" t="s">
        <v>6</v>
      </c>
      <c r="AO185" s="45">
        <v>27</v>
      </c>
      <c r="AP185" s="45">
        <v>13600720</v>
      </c>
      <c r="AQ185" s="45">
        <v>8457369</v>
      </c>
      <c r="AR185" s="45">
        <v>5143351</v>
      </c>
      <c r="AS185" s="45">
        <v>63</v>
      </c>
      <c r="AT185" s="45">
        <v>1346302</v>
      </c>
      <c r="AU185" s="45">
        <v>1</v>
      </c>
      <c r="AV185" s="45">
        <v>73</v>
      </c>
      <c r="AW185" s="45">
        <v>982800</v>
      </c>
      <c r="AY185" s="46" t="s">
        <v>52</v>
      </c>
      <c r="AZ185" s="45">
        <v>10</v>
      </c>
      <c r="BA185" s="46" t="s">
        <v>4</v>
      </c>
      <c r="BB185" s="45">
        <v>4</v>
      </c>
      <c r="BC185" s="45">
        <v>1485769</v>
      </c>
    </row>
    <row r="186" spans="38:55" ht="14.25" customHeight="1">
      <c r="AL186" s="46" t="s">
        <v>75</v>
      </c>
      <c r="AM186" s="45">
        <v>22</v>
      </c>
      <c r="AN186" s="46" t="s">
        <v>6</v>
      </c>
      <c r="AO186" s="45">
        <v>27</v>
      </c>
      <c r="AP186" s="45">
        <v>13600720</v>
      </c>
      <c r="AQ186" s="45">
        <v>8457369</v>
      </c>
      <c r="AR186" s="45">
        <v>5143351</v>
      </c>
      <c r="AS186" s="45">
        <v>64</v>
      </c>
      <c r="AT186" s="45">
        <v>903638</v>
      </c>
      <c r="AU186" s="45">
        <v>0.69499999999999995</v>
      </c>
      <c r="AV186" s="45">
        <v>74</v>
      </c>
      <c r="AW186" s="45">
        <v>668692</v>
      </c>
      <c r="AY186" s="46" t="s">
        <v>52</v>
      </c>
      <c r="AZ186" s="45">
        <v>11</v>
      </c>
      <c r="BA186" s="46" t="s">
        <v>4</v>
      </c>
      <c r="BB186" s="45">
        <v>11</v>
      </c>
      <c r="BC186" s="45">
        <v>1528422</v>
      </c>
    </row>
    <row r="187" spans="38:55" ht="14.25" customHeight="1">
      <c r="AL187" s="46" t="s">
        <v>75</v>
      </c>
      <c r="AM187" s="45">
        <v>23</v>
      </c>
      <c r="AN187" s="46" t="s">
        <v>7</v>
      </c>
      <c r="AO187" s="45">
        <v>3</v>
      </c>
      <c r="AP187" s="45">
        <v>11691420</v>
      </c>
      <c r="AQ187" s="45">
        <v>5751643</v>
      </c>
      <c r="AR187" s="45">
        <v>5939777</v>
      </c>
      <c r="AS187" s="45">
        <v>62</v>
      </c>
      <c r="AT187" s="45">
        <v>984111</v>
      </c>
      <c r="AU187" s="45">
        <v>0.70699999999999996</v>
      </c>
      <c r="AV187" s="45">
        <v>75</v>
      </c>
      <c r="AW187" s="45">
        <v>738083</v>
      </c>
      <c r="AY187" s="46" t="s">
        <v>52</v>
      </c>
      <c r="AZ187" s="45">
        <v>12</v>
      </c>
      <c r="BA187" s="46" t="s">
        <v>4</v>
      </c>
      <c r="BB187" s="45">
        <v>18</v>
      </c>
      <c r="BC187" s="45">
        <v>1619242</v>
      </c>
    </row>
    <row r="188" spans="38:55" ht="14.25" customHeight="1">
      <c r="AL188" s="46" t="s">
        <v>75</v>
      </c>
      <c r="AM188" s="45">
        <v>23</v>
      </c>
      <c r="AN188" s="46" t="s">
        <v>7</v>
      </c>
      <c r="AO188" s="45">
        <v>3</v>
      </c>
      <c r="AP188" s="45">
        <v>11691420</v>
      </c>
      <c r="AQ188" s="45">
        <v>5751643</v>
      </c>
      <c r="AR188" s="45">
        <v>5939777</v>
      </c>
      <c r="AS188" s="45">
        <v>63</v>
      </c>
      <c r="AT188" s="45">
        <v>1346302</v>
      </c>
      <c r="AU188" s="45">
        <v>1</v>
      </c>
      <c r="AV188" s="45">
        <v>75</v>
      </c>
      <c r="AW188" s="45">
        <v>1009726</v>
      </c>
      <c r="AY188" s="46" t="s">
        <v>52</v>
      </c>
      <c r="AZ188" s="45">
        <v>13</v>
      </c>
      <c r="BA188" s="46" t="s">
        <v>4</v>
      </c>
      <c r="BB188" s="45">
        <v>25</v>
      </c>
      <c r="BC188" s="45">
        <v>1767723</v>
      </c>
    </row>
    <row r="189" spans="38:55" ht="14.25" customHeight="1">
      <c r="AL189" s="46" t="s">
        <v>75</v>
      </c>
      <c r="AM189" s="45">
        <v>23</v>
      </c>
      <c r="AN189" s="46" t="s">
        <v>7</v>
      </c>
      <c r="AO189" s="45">
        <v>3</v>
      </c>
      <c r="AP189" s="45">
        <v>11691420</v>
      </c>
      <c r="AQ189" s="45">
        <v>5751643</v>
      </c>
      <c r="AR189" s="45">
        <v>5939777</v>
      </c>
      <c r="AS189" s="45">
        <v>64</v>
      </c>
      <c r="AT189" s="45">
        <v>1299983</v>
      </c>
      <c r="AU189" s="45">
        <v>1</v>
      </c>
      <c r="AV189" s="45">
        <v>76</v>
      </c>
      <c r="AW189" s="45">
        <v>987987</v>
      </c>
      <c r="AY189" s="46" t="s">
        <v>52</v>
      </c>
      <c r="AZ189" s="45">
        <v>14</v>
      </c>
      <c r="BA189" s="46" t="s">
        <v>5</v>
      </c>
      <c r="BB189" s="45">
        <v>1</v>
      </c>
      <c r="BC189" s="45">
        <v>1546314</v>
      </c>
    </row>
    <row r="190" spans="38:55" ht="14.25" customHeight="1">
      <c r="AL190" s="46" t="s">
        <v>75</v>
      </c>
      <c r="AM190" s="45">
        <v>23</v>
      </c>
      <c r="AN190" s="46" t="s">
        <v>7</v>
      </c>
      <c r="AO190" s="45">
        <v>3</v>
      </c>
      <c r="AP190" s="45">
        <v>11691420</v>
      </c>
      <c r="AQ190" s="45">
        <v>5751643</v>
      </c>
      <c r="AR190" s="45">
        <v>5939777</v>
      </c>
      <c r="AS190" s="45">
        <v>65</v>
      </c>
      <c r="AT190" s="45">
        <v>1253268</v>
      </c>
      <c r="AU190" s="45">
        <v>1</v>
      </c>
      <c r="AV190" s="45">
        <v>76</v>
      </c>
      <c r="AW190" s="45">
        <v>952484</v>
      </c>
      <c r="AY190" s="46" t="s">
        <v>52</v>
      </c>
      <c r="AZ190" s="45">
        <v>15</v>
      </c>
      <c r="BA190" s="46" t="s">
        <v>5</v>
      </c>
      <c r="BB190" s="45">
        <v>8</v>
      </c>
      <c r="BC190" s="45">
        <v>1803579</v>
      </c>
    </row>
    <row r="191" spans="38:55" ht="14.25" customHeight="1">
      <c r="AL191" s="46" t="s">
        <v>75</v>
      </c>
      <c r="AM191" s="45">
        <v>23</v>
      </c>
      <c r="AN191" s="46" t="s">
        <v>7</v>
      </c>
      <c r="AO191" s="45">
        <v>3</v>
      </c>
      <c r="AP191" s="45">
        <v>11691420</v>
      </c>
      <c r="AQ191" s="45">
        <v>5751643</v>
      </c>
      <c r="AR191" s="45">
        <v>5939777</v>
      </c>
      <c r="AS191" s="45">
        <v>66</v>
      </c>
      <c r="AT191" s="45">
        <v>1056113</v>
      </c>
      <c r="AU191" s="45">
        <v>0.58399999999999996</v>
      </c>
      <c r="AV191" s="45">
        <v>77</v>
      </c>
      <c r="AW191" s="45">
        <v>813207</v>
      </c>
      <c r="AY191" s="46" t="s">
        <v>52</v>
      </c>
      <c r="AZ191" s="45">
        <v>16</v>
      </c>
      <c r="BA191" s="46" t="s">
        <v>5</v>
      </c>
      <c r="BB191" s="45">
        <v>15</v>
      </c>
      <c r="BC191" s="45">
        <v>2136487</v>
      </c>
    </row>
    <row r="192" spans="38:55" ht="14.25" customHeight="1">
      <c r="AL192" s="46" t="s">
        <v>75</v>
      </c>
      <c r="AM192" s="45">
        <v>24</v>
      </c>
      <c r="AN192" s="46" t="s">
        <v>7</v>
      </c>
      <c r="AO192" s="45">
        <v>10</v>
      </c>
      <c r="AP192" s="45">
        <v>9872994</v>
      </c>
      <c r="AQ192" s="45">
        <v>4557582</v>
      </c>
      <c r="AR192" s="45">
        <v>5315412</v>
      </c>
      <c r="AS192" s="45">
        <v>63</v>
      </c>
      <c r="AT192" s="45">
        <v>511987</v>
      </c>
      <c r="AU192" s="45">
        <v>0.38</v>
      </c>
      <c r="AV192" s="45">
        <v>76</v>
      </c>
      <c r="AW192" s="45">
        <v>389110</v>
      </c>
      <c r="AY192" s="46" t="s">
        <v>52</v>
      </c>
      <c r="AZ192" s="45">
        <v>17</v>
      </c>
      <c r="BA192" s="46" t="s">
        <v>5</v>
      </c>
      <c r="BB192" s="45">
        <v>22</v>
      </c>
      <c r="BC192" s="45">
        <v>2560878</v>
      </c>
    </row>
    <row r="193" spans="38:55" ht="14.25" customHeight="1">
      <c r="AL193" s="46" t="s">
        <v>75</v>
      </c>
      <c r="AM193" s="45">
        <v>24</v>
      </c>
      <c r="AN193" s="46" t="s">
        <v>7</v>
      </c>
      <c r="AO193" s="45">
        <v>10</v>
      </c>
      <c r="AP193" s="45">
        <v>9872994</v>
      </c>
      <c r="AQ193" s="45">
        <v>4557582</v>
      </c>
      <c r="AR193" s="45">
        <v>5315412</v>
      </c>
      <c r="AS193" s="45">
        <v>64</v>
      </c>
      <c r="AT193" s="45">
        <v>1299983</v>
      </c>
      <c r="AU193" s="45">
        <v>1</v>
      </c>
      <c r="AV193" s="45">
        <v>77</v>
      </c>
      <c r="AW193" s="45">
        <v>1000987</v>
      </c>
      <c r="AY193" s="46" t="s">
        <v>52</v>
      </c>
      <c r="AZ193" s="45">
        <v>18</v>
      </c>
      <c r="BA193" s="46" t="s">
        <v>5</v>
      </c>
      <c r="BB193" s="45">
        <v>29</v>
      </c>
      <c r="BC193" s="45">
        <v>3107767</v>
      </c>
    </row>
    <row r="194" spans="38:55" ht="14.25" customHeight="1">
      <c r="AL194" s="46" t="s">
        <v>75</v>
      </c>
      <c r="AM194" s="45">
        <v>24</v>
      </c>
      <c r="AN194" s="46" t="s">
        <v>7</v>
      </c>
      <c r="AO194" s="45">
        <v>10</v>
      </c>
      <c r="AP194" s="45">
        <v>9872994</v>
      </c>
      <c r="AQ194" s="45">
        <v>4557582</v>
      </c>
      <c r="AR194" s="45">
        <v>5315412</v>
      </c>
      <c r="AS194" s="45">
        <v>65</v>
      </c>
      <c r="AT194" s="45">
        <v>1253268</v>
      </c>
      <c r="AU194" s="45">
        <v>1</v>
      </c>
      <c r="AV194" s="45">
        <v>77</v>
      </c>
      <c r="AW194" s="45">
        <v>965016</v>
      </c>
      <c r="AY194" s="46" t="s">
        <v>52</v>
      </c>
      <c r="AZ194" s="45">
        <v>19</v>
      </c>
      <c r="BA194" s="46" t="s">
        <v>6</v>
      </c>
      <c r="BB194" s="45">
        <v>6</v>
      </c>
      <c r="BC194" s="45">
        <v>3776914</v>
      </c>
    </row>
    <row r="195" spans="38:55" ht="14.25" customHeight="1">
      <c r="AL195" s="46" t="s">
        <v>75</v>
      </c>
      <c r="AM195" s="45">
        <v>24</v>
      </c>
      <c r="AN195" s="46" t="s">
        <v>7</v>
      </c>
      <c r="AO195" s="45">
        <v>10</v>
      </c>
      <c r="AP195" s="45">
        <v>9872994</v>
      </c>
      <c r="AQ195" s="45">
        <v>4557582</v>
      </c>
      <c r="AR195" s="45">
        <v>5315412</v>
      </c>
      <c r="AS195" s="45">
        <v>66</v>
      </c>
      <c r="AT195" s="45">
        <v>1809257</v>
      </c>
      <c r="AU195" s="45">
        <v>1</v>
      </c>
      <c r="AV195" s="45">
        <v>78</v>
      </c>
      <c r="AW195" s="45">
        <v>1411220</v>
      </c>
      <c r="AY195" s="46" t="s">
        <v>52</v>
      </c>
      <c r="AZ195" s="45">
        <v>20</v>
      </c>
      <c r="BA195" s="46" t="s">
        <v>6</v>
      </c>
      <c r="BB195" s="45">
        <v>13</v>
      </c>
      <c r="BC195" s="45">
        <v>4542705</v>
      </c>
    </row>
    <row r="196" spans="38:55" ht="14.25" customHeight="1">
      <c r="AL196" s="46" t="s">
        <v>75</v>
      </c>
      <c r="AM196" s="45">
        <v>24</v>
      </c>
      <c r="AN196" s="46" t="s">
        <v>7</v>
      </c>
      <c r="AO196" s="45">
        <v>10</v>
      </c>
      <c r="AP196" s="45">
        <v>9872994</v>
      </c>
      <c r="AQ196" s="45">
        <v>4557582</v>
      </c>
      <c r="AR196" s="45">
        <v>5315412</v>
      </c>
      <c r="AS196" s="45">
        <v>67</v>
      </c>
      <c r="AT196" s="45">
        <v>440917</v>
      </c>
      <c r="AU196" s="45">
        <v>0.254</v>
      </c>
      <c r="AV196" s="45">
        <v>79</v>
      </c>
      <c r="AW196" s="45">
        <v>348324</v>
      </c>
      <c r="AY196" s="46" t="s">
        <v>52</v>
      </c>
      <c r="AZ196" s="45">
        <v>21</v>
      </c>
      <c r="BA196" s="46" t="s">
        <v>6</v>
      </c>
      <c r="BB196" s="45">
        <v>20</v>
      </c>
      <c r="BC196" s="45">
        <v>5510184</v>
      </c>
    </row>
    <row r="197" spans="38:55" ht="14.25" customHeight="1">
      <c r="AL197" s="46" t="s">
        <v>75</v>
      </c>
      <c r="AM197" s="45">
        <v>25</v>
      </c>
      <c r="AN197" s="46" t="s">
        <v>7</v>
      </c>
      <c r="AO197" s="45">
        <v>17</v>
      </c>
      <c r="AP197" s="45">
        <v>8164077</v>
      </c>
      <c r="AQ197" s="45">
        <v>3619748</v>
      </c>
      <c r="AR197" s="45">
        <v>4544329</v>
      </c>
      <c r="AS197" s="45">
        <v>64</v>
      </c>
      <c r="AT197" s="45">
        <v>103053</v>
      </c>
      <c r="AU197" s="45">
        <v>7.9000000000000001E-2</v>
      </c>
      <c r="AV197" s="45">
        <v>77</v>
      </c>
      <c r="AW197" s="45">
        <v>79351</v>
      </c>
      <c r="AY197" s="46" t="s">
        <v>52</v>
      </c>
      <c r="AZ197" s="45">
        <v>22</v>
      </c>
      <c r="BA197" s="46" t="s">
        <v>6</v>
      </c>
      <c r="BB197" s="45">
        <v>27</v>
      </c>
      <c r="BC197" s="45">
        <v>6622229</v>
      </c>
    </row>
    <row r="198" spans="38:55" ht="14.25" customHeight="1">
      <c r="AL198" s="46" t="s">
        <v>75</v>
      </c>
      <c r="AM198" s="45">
        <v>25</v>
      </c>
      <c r="AN198" s="46" t="s">
        <v>7</v>
      </c>
      <c r="AO198" s="45">
        <v>17</v>
      </c>
      <c r="AP198" s="45">
        <v>8164077</v>
      </c>
      <c r="AQ198" s="45">
        <v>3619748</v>
      </c>
      <c r="AR198" s="45">
        <v>4544329</v>
      </c>
      <c r="AS198" s="45">
        <v>65</v>
      </c>
      <c r="AT198" s="45">
        <v>1253268</v>
      </c>
      <c r="AU198" s="45">
        <v>1</v>
      </c>
      <c r="AV198" s="45">
        <v>78</v>
      </c>
      <c r="AW198" s="45">
        <v>977549</v>
      </c>
      <c r="AY198" s="46" t="s">
        <v>52</v>
      </c>
      <c r="AZ198" s="45">
        <v>23</v>
      </c>
      <c r="BA198" s="46" t="s">
        <v>7</v>
      </c>
      <c r="BB198" s="45">
        <v>3</v>
      </c>
      <c r="BC198" s="45">
        <v>7954317</v>
      </c>
    </row>
    <row r="199" spans="38:55" ht="14.25" customHeight="1">
      <c r="AL199" s="46" t="s">
        <v>75</v>
      </c>
      <c r="AM199" s="45">
        <v>25</v>
      </c>
      <c r="AN199" s="46" t="s">
        <v>7</v>
      </c>
      <c r="AO199" s="45">
        <v>17</v>
      </c>
      <c r="AP199" s="45">
        <v>8164077</v>
      </c>
      <c r="AQ199" s="45">
        <v>3619748</v>
      </c>
      <c r="AR199" s="45">
        <v>4544329</v>
      </c>
      <c r="AS199" s="45">
        <v>66</v>
      </c>
      <c r="AT199" s="45">
        <v>1809257</v>
      </c>
      <c r="AU199" s="45">
        <v>1</v>
      </c>
      <c r="AV199" s="45">
        <v>79</v>
      </c>
      <c r="AW199" s="45">
        <v>1429313</v>
      </c>
      <c r="AY199" s="46" t="s">
        <v>52</v>
      </c>
      <c r="AZ199" s="45">
        <v>24</v>
      </c>
      <c r="BA199" s="46" t="s">
        <v>7</v>
      </c>
      <c r="BB199" s="45">
        <v>10</v>
      </c>
      <c r="BC199" s="45">
        <v>7301163</v>
      </c>
    </row>
    <row r="200" spans="38:55" ht="14.25" customHeight="1">
      <c r="AL200" s="46" t="s">
        <v>75</v>
      </c>
      <c r="AM200" s="45">
        <v>25</v>
      </c>
      <c r="AN200" s="46" t="s">
        <v>7</v>
      </c>
      <c r="AO200" s="45">
        <v>17</v>
      </c>
      <c r="AP200" s="45">
        <v>8164077</v>
      </c>
      <c r="AQ200" s="45">
        <v>3619748</v>
      </c>
      <c r="AR200" s="45">
        <v>4544329</v>
      </c>
      <c r="AS200" s="45">
        <v>67</v>
      </c>
      <c r="AT200" s="45">
        <v>1378751</v>
      </c>
      <c r="AU200" s="45">
        <v>0.79300000000000004</v>
      </c>
      <c r="AV200" s="45">
        <v>80</v>
      </c>
      <c r="AW200" s="45">
        <v>1103001</v>
      </c>
      <c r="AY200" s="46" t="s">
        <v>52</v>
      </c>
      <c r="AZ200" s="45">
        <v>25</v>
      </c>
      <c r="BA200" s="46" t="s">
        <v>7</v>
      </c>
      <c r="BB200" s="45">
        <v>17</v>
      </c>
      <c r="BC200" s="45">
        <v>6360126</v>
      </c>
    </row>
    <row r="201" spans="38:55" ht="14.25" customHeight="1">
      <c r="AL201" s="46" t="s">
        <v>75</v>
      </c>
      <c r="AM201" s="45">
        <v>26</v>
      </c>
      <c r="AN201" s="46" t="s">
        <v>7</v>
      </c>
      <c r="AO201" s="45">
        <v>24</v>
      </c>
      <c r="AP201" s="45">
        <v>6583305</v>
      </c>
      <c r="AQ201" s="45">
        <v>2716224</v>
      </c>
      <c r="AR201" s="45">
        <v>3867081</v>
      </c>
      <c r="AS201" s="45">
        <v>66</v>
      </c>
      <c r="AT201" s="45">
        <v>1584806</v>
      </c>
      <c r="AU201" s="45">
        <v>0.876</v>
      </c>
      <c r="AV201" s="45">
        <v>79</v>
      </c>
      <c r="AW201" s="45">
        <v>1251997</v>
      </c>
      <c r="AY201" s="46" t="s">
        <v>52</v>
      </c>
      <c r="AZ201" s="45">
        <v>26</v>
      </c>
      <c r="BA201" s="46" t="s">
        <v>7</v>
      </c>
      <c r="BB201" s="45">
        <v>24</v>
      </c>
      <c r="BC201" s="45">
        <v>5299341</v>
      </c>
    </row>
    <row r="202" spans="38:55" ht="14.25" customHeight="1">
      <c r="AL202" s="46" t="s">
        <v>75</v>
      </c>
      <c r="AM202" s="45">
        <v>26</v>
      </c>
      <c r="AN202" s="46" t="s">
        <v>7</v>
      </c>
      <c r="AO202" s="45">
        <v>24</v>
      </c>
      <c r="AP202" s="45">
        <v>6583305</v>
      </c>
      <c r="AQ202" s="45">
        <v>2716224</v>
      </c>
      <c r="AR202" s="45">
        <v>3867081</v>
      </c>
      <c r="AS202" s="45">
        <v>67</v>
      </c>
      <c r="AT202" s="45">
        <v>1738061</v>
      </c>
      <c r="AU202" s="45">
        <v>1</v>
      </c>
      <c r="AV202" s="45">
        <v>80</v>
      </c>
      <c r="AW202" s="45">
        <v>1390449</v>
      </c>
      <c r="AY202" s="46" t="s">
        <v>52</v>
      </c>
      <c r="AZ202" s="45">
        <v>27</v>
      </c>
      <c r="BA202" s="46" t="s">
        <v>8</v>
      </c>
      <c r="BB202" s="45">
        <v>1</v>
      </c>
      <c r="BC202" s="45">
        <v>4114995</v>
      </c>
    </row>
    <row r="203" spans="38:55" ht="14.25" customHeight="1">
      <c r="AL203" s="46" t="s">
        <v>75</v>
      </c>
      <c r="AM203" s="45">
        <v>26</v>
      </c>
      <c r="AN203" s="46" t="s">
        <v>7</v>
      </c>
      <c r="AO203" s="45">
        <v>24</v>
      </c>
      <c r="AP203" s="45">
        <v>6583305</v>
      </c>
      <c r="AQ203" s="45">
        <v>2716224</v>
      </c>
      <c r="AR203" s="45">
        <v>3867081</v>
      </c>
      <c r="AS203" s="45">
        <v>68</v>
      </c>
      <c r="AT203" s="45">
        <v>544214</v>
      </c>
      <c r="AU203" s="45">
        <v>0.32700000000000001</v>
      </c>
      <c r="AV203" s="45">
        <v>81</v>
      </c>
      <c r="AW203" s="45">
        <v>440813</v>
      </c>
      <c r="AY203" s="46" t="s">
        <v>52</v>
      </c>
      <c r="AZ203" s="45">
        <v>28</v>
      </c>
      <c r="BA203" s="46" t="s">
        <v>8</v>
      </c>
      <c r="BB203" s="45">
        <v>8</v>
      </c>
      <c r="BC203" s="45">
        <v>3036715</v>
      </c>
    </row>
    <row r="204" spans="38:55" ht="14.25" customHeight="1">
      <c r="AL204" s="46" t="s">
        <v>75</v>
      </c>
      <c r="AM204" s="45">
        <v>27</v>
      </c>
      <c r="AN204" s="46" t="s">
        <v>8</v>
      </c>
      <c r="AO204" s="45">
        <v>1</v>
      </c>
      <c r="AP204" s="45">
        <v>5149314</v>
      </c>
      <c r="AQ204" s="45">
        <v>1873568</v>
      </c>
      <c r="AR204" s="45">
        <v>3275746</v>
      </c>
      <c r="AS204" s="45">
        <v>66</v>
      </c>
      <c r="AT204" s="45">
        <v>150815</v>
      </c>
      <c r="AU204" s="45">
        <v>8.3000000000000004E-2</v>
      </c>
      <c r="AV204" s="45">
        <v>78</v>
      </c>
      <c r="AW204" s="45">
        <v>117636</v>
      </c>
      <c r="AY204" s="46" t="s">
        <v>52</v>
      </c>
      <c r="AZ204" s="45">
        <v>29</v>
      </c>
      <c r="BA204" s="46" t="s">
        <v>8</v>
      </c>
      <c r="BB204" s="45">
        <v>15</v>
      </c>
      <c r="BC204" s="45">
        <v>2125126</v>
      </c>
    </row>
    <row r="205" spans="38:55" ht="14.25" customHeight="1">
      <c r="AL205" s="46" t="s">
        <v>75</v>
      </c>
      <c r="AM205" s="45">
        <v>27</v>
      </c>
      <c r="AN205" s="46" t="s">
        <v>8</v>
      </c>
      <c r="AO205" s="45">
        <v>1</v>
      </c>
      <c r="AP205" s="45">
        <v>5149314</v>
      </c>
      <c r="AQ205" s="45">
        <v>1873568</v>
      </c>
      <c r="AR205" s="45">
        <v>3275746</v>
      </c>
      <c r="AS205" s="45">
        <v>67</v>
      </c>
      <c r="AT205" s="45">
        <v>1738061</v>
      </c>
      <c r="AU205" s="45">
        <v>1</v>
      </c>
      <c r="AV205" s="45">
        <v>79</v>
      </c>
      <c r="AW205" s="45">
        <v>1373068</v>
      </c>
      <c r="AY205" s="46" t="s">
        <v>52</v>
      </c>
      <c r="AZ205" s="45">
        <v>30</v>
      </c>
      <c r="BA205" s="46" t="s">
        <v>8</v>
      </c>
      <c r="BB205" s="45">
        <v>23</v>
      </c>
      <c r="BC205" s="45">
        <v>1397501</v>
      </c>
    </row>
    <row r="206" spans="38:55" ht="14.25" customHeight="1">
      <c r="AL206" s="46" t="s">
        <v>75</v>
      </c>
      <c r="AM206" s="45">
        <v>27</v>
      </c>
      <c r="AN206" s="46" t="s">
        <v>8</v>
      </c>
      <c r="AO206" s="45">
        <v>1</v>
      </c>
      <c r="AP206" s="45">
        <v>5149314</v>
      </c>
      <c r="AQ206" s="45">
        <v>1873568</v>
      </c>
      <c r="AR206" s="45">
        <v>3275746</v>
      </c>
      <c r="AS206" s="45">
        <v>68</v>
      </c>
      <c r="AT206" s="45">
        <v>1386870</v>
      </c>
      <c r="AU206" s="45">
        <v>0.83199999999999996</v>
      </c>
      <c r="AV206" s="45">
        <v>80</v>
      </c>
      <c r="AW206" s="45">
        <v>1109496</v>
      </c>
      <c r="AY206" s="46" t="s">
        <v>52</v>
      </c>
      <c r="AZ206" s="45">
        <v>31</v>
      </c>
      <c r="BA206" s="46" t="s">
        <v>8</v>
      </c>
      <c r="BB206" s="45">
        <v>29</v>
      </c>
      <c r="BC206" s="45">
        <v>877713</v>
      </c>
    </row>
    <row r="207" spans="38:55" ht="14.25" customHeight="1">
      <c r="AL207" s="46" t="s">
        <v>75</v>
      </c>
      <c r="AM207" s="45">
        <v>28</v>
      </c>
      <c r="AN207" s="46" t="s">
        <v>8</v>
      </c>
      <c r="AO207" s="45">
        <v>8</v>
      </c>
      <c r="AP207" s="45">
        <v>3880740</v>
      </c>
      <c r="AQ207" s="45">
        <v>1118337</v>
      </c>
      <c r="AR207" s="45">
        <v>2762403</v>
      </c>
      <c r="AS207" s="45">
        <v>67</v>
      </c>
      <c r="AT207" s="45">
        <v>620302</v>
      </c>
      <c r="AU207" s="45">
        <v>0.35699999999999998</v>
      </c>
      <c r="AV207" s="45">
        <v>77</v>
      </c>
      <c r="AW207" s="45">
        <v>477633</v>
      </c>
      <c r="AY207" s="46" t="s">
        <v>52</v>
      </c>
      <c r="AZ207" s="45">
        <v>32</v>
      </c>
      <c r="BA207" s="46" t="s">
        <v>9</v>
      </c>
      <c r="BB207" s="45">
        <v>5</v>
      </c>
      <c r="BC207" s="45">
        <v>549996</v>
      </c>
    </row>
    <row r="208" spans="38:55" ht="14.25" customHeight="1">
      <c r="AL208" s="46" t="s">
        <v>75</v>
      </c>
      <c r="AM208" s="45">
        <v>28</v>
      </c>
      <c r="AN208" s="46" t="s">
        <v>8</v>
      </c>
      <c r="AO208" s="45">
        <v>8</v>
      </c>
      <c r="AP208" s="45">
        <v>3880740</v>
      </c>
      <c r="AQ208" s="45">
        <v>1118337</v>
      </c>
      <c r="AR208" s="45">
        <v>2762403</v>
      </c>
      <c r="AS208" s="45">
        <v>68</v>
      </c>
      <c r="AT208" s="45">
        <v>1666335</v>
      </c>
      <c r="AU208" s="45">
        <v>1</v>
      </c>
      <c r="AV208" s="45">
        <v>78</v>
      </c>
      <c r="AW208" s="45">
        <v>1299741</v>
      </c>
      <c r="AY208" s="46" t="s">
        <v>52</v>
      </c>
      <c r="AZ208" s="45">
        <v>33</v>
      </c>
      <c r="BA208" s="46" t="s">
        <v>9</v>
      </c>
      <c r="BB208" s="45">
        <v>12</v>
      </c>
      <c r="BC208" s="45">
        <v>409538</v>
      </c>
    </row>
    <row r="209" spans="38:55" ht="14.25" customHeight="1">
      <c r="AL209" s="46" t="s">
        <v>75</v>
      </c>
      <c r="AM209" s="45">
        <v>28</v>
      </c>
      <c r="AN209" s="46" t="s">
        <v>8</v>
      </c>
      <c r="AO209" s="45">
        <v>8</v>
      </c>
      <c r="AP209" s="45">
        <v>3880740</v>
      </c>
      <c r="AQ209" s="45">
        <v>1118337</v>
      </c>
      <c r="AR209" s="45">
        <v>2762403</v>
      </c>
      <c r="AS209" s="45">
        <v>69</v>
      </c>
      <c r="AT209" s="45">
        <v>475765</v>
      </c>
      <c r="AU209" s="45">
        <v>0.29799999999999999</v>
      </c>
      <c r="AV209" s="45">
        <v>79</v>
      </c>
      <c r="AW209" s="45">
        <v>375854</v>
      </c>
      <c r="AY209" s="46" t="s">
        <v>52</v>
      </c>
      <c r="AZ209" s="45">
        <v>34</v>
      </c>
      <c r="BA209" s="46" t="s">
        <v>9</v>
      </c>
      <c r="BB209" s="45">
        <v>19</v>
      </c>
      <c r="BC209" s="45">
        <v>440525</v>
      </c>
    </row>
    <row r="210" spans="38:55" ht="14.25" customHeight="1">
      <c r="AL210" s="46" t="s">
        <v>75</v>
      </c>
      <c r="AM210" s="45">
        <v>29</v>
      </c>
      <c r="AN210" s="46" t="s">
        <v>8</v>
      </c>
      <c r="AO210" s="45">
        <v>15</v>
      </c>
      <c r="AP210" s="45">
        <v>2796218</v>
      </c>
      <c r="AQ210" s="45">
        <v>477089</v>
      </c>
      <c r="AR210" s="45">
        <v>2319129</v>
      </c>
      <c r="AS210" s="45">
        <v>68</v>
      </c>
      <c r="AT210" s="45">
        <v>1202116</v>
      </c>
      <c r="AU210" s="45">
        <v>0.72099999999999997</v>
      </c>
      <c r="AV210" s="45">
        <v>76</v>
      </c>
      <c r="AW210" s="45">
        <v>913608</v>
      </c>
      <c r="AY210" s="46" t="s">
        <v>52</v>
      </c>
      <c r="AZ210" s="45">
        <v>35</v>
      </c>
      <c r="BA210" s="46" t="s">
        <v>9</v>
      </c>
      <c r="BB210" s="45">
        <v>26</v>
      </c>
      <c r="BC210" s="45">
        <v>610876</v>
      </c>
    </row>
    <row r="211" spans="38:55" ht="14.25" customHeight="1">
      <c r="AL211" s="46" t="s">
        <v>75</v>
      </c>
      <c r="AM211" s="45">
        <v>29</v>
      </c>
      <c r="AN211" s="46" t="s">
        <v>8</v>
      </c>
      <c r="AO211" s="45">
        <v>15</v>
      </c>
      <c r="AP211" s="45">
        <v>2796218</v>
      </c>
      <c r="AQ211" s="45">
        <v>477089</v>
      </c>
      <c r="AR211" s="45">
        <v>2319129</v>
      </c>
      <c r="AS211" s="45">
        <v>69</v>
      </c>
      <c r="AT211" s="45">
        <v>1117013</v>
      </c>
      <c r="AU211" s="45">
        <v>0.70099999999999996</v>
      </c>
      <c r="AV211" s="45">
        <v>76</v>
      </c>
      <c r="AW211" s="45">
        <v>848930</v>
      </c>
      <c r="AY211" s="46" t="s">
        <v>52</v>
      </c>
      <c r="AZ211" s="45">
        <v>36</v>
      </c>
      <c r="BA211" s="46" t="s">
        <v>10</v>
      </c>
      <c r="BB211" s="45">
        <v>2</v>
      </c>
      <c r="BC211" s="45">
        <v>416054</v>
      </c>
    </row>
    <row r="212" spans="38:55" ht="14.25" customHeight="1">
      <c r="AL212" s="46" t="s">
        <v>75</v>
      </c>
      <c r="AM212" s="45">
        <v>30</v>
      </c>
      <c r="AN212" s="46" t="s">
        <v>8</v>
      </c>
      <c r="AO212" s="45">
        <v>23</v>
      </c>
      <c r="AP212" s="45">
        <v>1914385</v>
      </c>
      <c r="AQ212" s="45">
        <v>0</v>
      </c>
      <c r="AR212" s="45">
        <v>1914385</v>
      </c>
      <c r="AS212" s="45">
        <v>68</v>
      </c>
      <c r="AT212" s="45">
        <v>320283</v>
      </c>
      <c r="AU212" s="45">
        <v>0.192</v>
      </c>
      <c r="AV212" s="45">
        <v>73</v>
      </c>
      <c r="AW212" s="45">
        <v>233807</v>
      </c>
      <c r="AY212" s="46" t="s">
        <v>52</v>
      </c>
      <c r="AZ212" s="45">
        <v>37</v>
      </c>
      <c r="BA212" s="46" t="s">
        <v>10</v>
      </c>
      <c r="BB212" s="45">
        <v>9</v>
      </c>
      <c r="BC212" s="45">
        <v>253464</v>
      </c>
    </row>
    <row r="213" spans="38:55" ht="14.25" customHeight="1">
      <c r="AL213" s="46" t="s">
        <v>75</v>
      </c>
      <c r="AM213" s="45">
        <v>30</v>
      </c>
      <c r="AN213" s="46" t="s">
        <v>8</v>
      </c>
      <c r="AO213" s="45">
        <v>23</v>
      </c>
      <c r="AP213" s="45">
        <v>1914385</v>
      </c>
      <c r="AQ213" s="45">
        <v>0</v>
      </c>
      <c r="AR213" s="45">
        <v>1914385</v>
      </c>
      <c r="AS213" s="45">
        <v>69</v>
      </c>
      <c r="AT213" s="45">
        <v>1594102</v>
      </c>
      <c r="AU213" s="45">
        <v>1</v>
      </c>
      <c r="AV213" s="45">
        <v>73</v>
      </c>
      <c r="AW213" s="45">
        <v>1163694</v>
      </c>
      <c r="AY213" s="46" t="s">
        <v>52</v>
      </c>
      <c r="AZ213" s="45">
        <v>38</v>
      </c>
      <c r="BA213" s="46" t="s">
        <v>10</v>
      </c>
      <c r="BB213" s="45">
        <v>16</v>
      </c>
      <c r="BC213" s="45">
        <v>116859</v>
      </c>
    </row>
    <row r="214" spans="38:55" ht="14.25" customHeight="1">
      <c r="AL214" s="46" t="s">
        <v>75</v>
      </c>
      <c r="AM214" s="45">
        <v>31</v>
      </c>
      <c r="AN214" s="46" t="s">
        <v>8</v>
      </c>
      <c r="AO214" s="45">
        <v>29</v>
      </c>
      <c r="AP214" s="45">
        <v>1253876</v>
      </c>
      <c r="AQ214" s="45">
        <v>0</v>
      </c>
      <c r="AR214" s="45">
        <v>1253876</v>
      </c>
      <c r="AS214" s="45">
        <v>69</v>
      </c>
      <c r="AT214" s="45">
        <v>1253876</v>
      </c>
      <c r="AU214" s="45">
        <v>0.78700000000000003</v>
      </c>
      <c r="AV214" s="45">
        <v>70</v>
      </c>
      <c r="AW214" s="45">
        <v>877713</v>
      </c>
      <c r="AY214" s="46" t="s">
        <v>52</v>
      </c>
      <c r="AZ214" s="45">
        <v>39</v>
      </c>
      <c r="BA214" s="46" t="s">
        <v>10</v>
      </c>
      <c r="BB214" s="45">
        <v>23</v>
      </c>
      <c r="BC214" s="45">
        <v>21420</v>
      </c>
    </row>
    <row r="215" spans="38:55" ht="14.25" customHeight="1">
      <c r="AL215" s="46" t="s">
        <v>75</v>
      </c>
      <c r="AM215" s="45">
        <v>32</v>
      </c>
      <c r="AN215" s="46" t="s">
        <v>9</v>
      </c>
      <c r="AO215" s="45">
        <v>5</v>
      </c>
      <c r="AP215" s="45">
        <v>833327</v>
      </c>
      <c r="AQ215" s="45">
        <v>0</v>
      </c>
      <c r="AR215" s="45">
        <v>833327</v>
      </c>
      <c r="AS215" s="45">
        <v>69</v>
      </c>
      <c r="AT215" s="45">
        <v>833327</v>
      </c>
      <c r="AU215" s="45">
        <v>0.52300000000000002</v>
      </c>
      <c r="AV215" s="45">
        <v>66</v>
      </c>
      <c r="AW215" s="45">
        <v>549996</v>
      </c>
      <c r="AY215" s="46" t="s">
        <v>53</v>
      </c>
      <c r="AZ215" s="45">
        <v>10</v>
      </c>
      <c r="BA215" s="46" t="s">
        <v>4</v>
      </c>
      <c r="BB215" s="45">
        <v>4</v>
      </c>
      <c r="BC215" s="45">
        <v>1696246</v>
      </c>
    </row>
    <row r="216" spans="38:55" ht="14.25" customHeight="1">
      <c r="AL216" s="46" t="s">
        <v>75</v>
      </c>
      <c r="AM216" s="45">
        <v>33</v>
      </c>
      <c r="AN216" s="46" t="s">
        <v>9</v>
      </c>
      <c r="AO216" s="45">
        <v>12</v>
      </c>
      <c r="AP216" s="45">
        <v>671373</v>
      </c>
      <c r="AQ216" s="45">
        <v>0</v>
      </c>
      <c r="AR216" s="45">
        <v>671373</v>
      </c>
      <c r="AS216" s="45">
        <v>69</v>
      </c>
      <c r="AT216" s="45">
        <v>671373</v>
      </c>
      <c r="AU216" s="45">
        <v>0.42099999999999999</v>
      </c>
      <c r="AV216" s="45">
        <v>61</v>
      </c>
      <c r="AW216" s="45">
        <v>409538</v>
      </c>
      <c r="AY216" s="46" t="s">
        <v>53</v>
      </c>
      <c r="AZ216" s="45">
        <v>11</v>
      </c>
      <c r="BA216" s="46" t="s">
        <v>4</v>
      </c>
      <c r="BB216" s="45">
        <v>11</v>
      </c>
      <c r="BC216" s="45">
        <v>1746768</v>
      </c>
    </row>
    <row r="217" spans="38:55" ht="14.25" customHeight="1">
      <c r="AL217" s="46" t="s">
        <v>75</v>
      </c>
      <c r="AM217" s="45">
        <v>34</v>
      </c>
      <c r="AN217" s="46" t="s">
        <v>9</v>
      </c>
      <c r="AO217" s="45">
        <v>19</v>
      </c>
      <c r="AP217" s="45">
        <v>786651</v>
      </c>
      <c r="AQ217" s="45">
        <v>0</v>
      </c>
      <c r="AR217" s="45">
        <v>786651</v>
      </c>
      <c r="AS217" s="45">
        <v>69</v>
      </c>
      <c r="AT217" s="45">
        <v>786651</v>
      </c>
      <c r="AU217" s="45">
        <v>0.49299999999999999</v>
      </c>
      <c r="AV217" s="45">
        <v>56</v>
      </c>
      <c r="AW217" s="45">
        <v>440525</v>
      </c>
      <c r="AY217" s="46" t="s">
        <v>53</v>
      </c>
      <c r="AZ217" s="45">
        <v>12</v>
      </c>
      <c r="BA217" s="46" t="s">
        <v>4</v>
      </c>
      <c r="BB217" s="45">
        <v>18</v>
      </c>
      <c r="BC217" s="45">
        <v>1850563</v>
      </c>
    </row>
    <row r="218" spans="38:55" ht="14.25" customHeight="1">
      <c r="AL218" s="46" t="s">
        <v>75</v>
      </c>
      <c r="AM218" s="45">
        <v>35</v>
      </c>
      <c r="AN218" s="46" t="s">
        <v>9</v>
      </c>
      <c r="AO218" s="45">
        <v>26</v>
      </c>
      <c r="AP218" s="45">
        <v>1197796</v>
      </c>
      <c r="AQ218" s="45">
        <v>510459</v>
      </c>
      <c r="AR218" s="45">
        <v>687337</v>
      </c>
      <c r="AS218" s="45">
        <v>69</v>
      </c>
      <c r="AT218" s="45">
        <v>687337</v>
      </c>
      <c r="AU218" s="45">
        <v>0.43099999999999999</v>
      </c>
      <c r="AV218" s="45">
        <v>51</v>
      </c>
      <c r="AW218" s="45">
        <v>350542</v>
      </c>
      <c r="AY218" s="46" t="s">
        <v>53</v>
      </c>
      <c r="AZ218" s="45">
        <v>13</v>
      </c>
      <c r="BA218" s="46" t="s">
        <v>4</v>
      </c>
      <c r="BB218" s="45">
        <v>25</v>
      </c>
      <c r="BC218" s="45">
        <v>2020255</v>
      </c>
    </row>
    <row r="219" spans="38:55" ht="14.25" customHeight="1">
      <c r="AL219" s="46" t="s">
        <v>75</v>
      </c>
      <c r="AM219" s="45">
        <v>36</v>
      </c>
      <c r="AN219" s="46" t="s">
        <v>10</v>
      </c>
      <c r="AO219" s="45">
        <v>2</v>
      </c>
      <c r="AP219" s="45">
        <v>1923444</v>
      </c>
      <c r="AQ219" s="45">
        <v>1410699</v>
      </c>
      <c r="AR219" s="45">
        <v>512745</v>
      </c>
      <c r="AS219" s="45">
        <v>68</v>
      </c>
      <c r="AT219" s="45">
        <v>329342</v>
      </c>
      <c r="AU219" s="45">
        <v>0.19800000000000001</v>
      </c>
      <c r="AV219" s="45">
        <v>47</v>
      </c>
      <c r="AW219" s="45">
        <v>154791</v>
      </c>
      <c r="AY219" s="46" t="s">
        <v>53</v>
      </c>
      <c r="AZ219" s="45">
        <v>14</v>
      </c>
      <c r="BA219" s="46" t="s">
        <v>5</v>
      </c>
      <c r="BB219" s="45">
        <v>1</v>
      </c>
      <c r="BC219" s="45">
        <v>1766768</v>
      </c>
    </row>
    <row r="220" spans="38:55" ht="14.25" customHeight="1">
      <c r="AL220" s="46" t="s">
        <v>75</v>
      </c>
      <c r="AM220" s="45">
        <v>36</v>
      </c>
      <c r="AN220" s="46" t="s">
        <v>10</v>
      </c>
      <c r="AO220" s="45">
        <v>2</v>
      </c>
      <c r="AP220" s="45">
        <v>1923444</v>
      </c>
      <c r="AQ220" s="45">
        <v>1410699</v>
      </c>
      <c r="AR220" s="45">
        <v>512745</v>
      </c>
      <c r="AS220" s="45">
        <v>69</v>
      </c>
      <c r="AT220" s="45">
        <v>183403</v>
      </c>
      <c r="AU220" s="45">
        <v>0.115</v>
      </c>
      <c r="AV220" s="45">
        <v>46</v>
      </c>
      <c r="AW220" s="45">
        <v>84365</v>
      </c>
      <c r="AY220" s="46" t="s">
        <v>53</v>
      </c>
      <c r="AZ220" s="45">
        <v>15</v>
      </c>
      <c r="BA220" s="46" t="s">
        <v>5</v>
      </c>
      <c r="BB220" s="45">
        <v>8</v>
      </c>
      <c r="BC220" s="45">
        <v>2059341</v>
      </c>
    </row>
    <row r="221" spans="38:55" ht="14.25" customHeight="1">
      <c r="AL221" s="46" t="s">
        <v>75</v>
      </c>
      <c r="AM221" s="45">
        <v>37</v>
      </c>
      <c r="AN221" s="46" t="s">
        <v>10</v>
      </c>
      <c r="AO221" s="45">
        <v>9</v>
      </c>
      <c r="AP221" s="45">
        <v>2982231</v>
      </c>
      <c r="AQ221" s="45">
        <v>2637382</v>
      </c>
      <c r="AR221" s="45">
        <v>344849</v>
      </c>
      <c r="AS221" s="45">
        <v>68</v>
      </c>
      <c r="AT221" s="45">
        <v>344849</v>
      </c>
      <c r="AU221" s="45">
        <v>0.20699999999999999</v>
      </c>
      <c r="AV221" s="45">
        <v>42</v>
      </c>
      <c r="AW221" s="45">
        <v>144837</v>
      </c>
      <c r="AY221" s="46" t="s">
        <v>53</v>
      </c>
      <c r="AZ221" s="45">
        <v>16</v>
      </c>
      <c r="BA221" s="46" t="s">
        <v>5</v>
      </c>
      <c r="BB221" s="45">
        <v>15</v>
      </c>
      <c r="BC221" s="45">
        <v>2437659</v>
      </c>
    </row>
    <row r="222" spans="38:55" ht="14.25" customHeight="1">
      <c r="AL222" s="46" t="s">
        <v>75</v>
      </c>
      <c r="AM222" s="45">
        <v>38</v>
      </c>
      <c r="AN222" s="46" t="s">
        <v>10</v>
      </c>
      <c r="AO222" s="45">
        <v>16</v>
      </c>
      <c r="AP222" s="45">
        <v>4392792</v>
      </c>
      <c r="AQ222" s="45">
        <v>4217064</v>
      </c>
      <c r="AR222" s="45">
        <v>175728</v>
      </c>
      <c r="AS222" s="45">
        <v>67</v>
      </c>
      <c r="AT222" s="45">
        <v>175728</v>
      </c>
      <c r="AU222" s="45">
        <v>0.10100000000000001</v>
      </c>
      <c r="AV222" s="45">
        <v>38</v>
      </c>
      <c r="AW222" s="45">
        <v>66777</v>
      </c>
      <c r="AY222" s="46" t="s">
        <v>53</v>
      </c>
      <c r="AZ222" s="45">
        <v>17</v>
      </c>
      <c r="BA222" s="46" t="s">
        <v>5</v>
      </c>
      <c r="BB222" s="45">
        <v>22</v>
      </c>
      <c r="BC222" s="45">
        <v>2925625</v>
      </c>
    </row>
    <row r="223" spans="38:55" ht="14.25" customHeight="1">
      <c r="AL223" s="46" t="s">
        <v>75</v>
      </c>
      <c r="AM223" s="45">
        <v>39</v>
      </c>
      <c r="AN223" s="46" t="s">
        <v>10</v>
      </c>
      <c r="AO223" s="45">
        <v>23</v>
      </c>
      <c r="AP223" s="45">
        <v>6173764</v>
      </c>
      <c r="AQ223" s="45">
        <v>6137764</v>
      </c>
      <c r="AR223" s="45">
        <v>36000</v>
      </c>
      <c r="AS223" s="45">
        <v>66</v>
      </c>
      <c r="AT223" s="45">
        <v>36000</v>
      </c>
      <c r="AU223" s="45">
        <v>0.02</v>
      </c>
      <c r="AV223" s="45">
        <v>34</v>
      </c>
      <c r="AW223" s="45">
        <v>12240</v>
      </c>
      <c r="AY223" s="46" t="s">
        <v>53</v>
      </c>
      <c r="AZ223" s="45">
        <v>18</v>
      </c>
      <c r="BA223" s="46" t="s">
        <v>5</v>
      </c>
      <c r="BB223" s="45">
        <v>29</v>
      </c>
      <c r="BC223" s="45">
        <v>3547624</v>
      </c>
    </row>
    <row r="224" spans="38:55" ht="14.25" customHeight="1">
      <c r="AL224" s="46" t="s">
        <v>50</v>
      </c>
      <c r="AM224" s="45">
        <v>10</v>
      </c>
      <c r="AN224" s="46" t="s">
        <v>4</v>
      </c>
      <c r="AO224" s="45">
        <v>4</v>
      </c>
      <c r="AP224" s="45">
        <v>36817042</v>
      </c>
      <c r="AQ224" s="45">
        <v>35048270</v>
      </c>
      <c r="AR224" s="45">
        <v>1768772</v>
      </c>
      <c r="AS224" s="45">
        <v>47</v>
      </c>
      <c r="AT224" s="45">
        <v>668225</v>
      </c>
      <c r="AU224" s="45">
        <v>0.33</v>
      </c>
      <c r="AV224" s="45">
        <v>60</v>
      </c>
      <c r="AW224" s="45">
        <v>400935</v>
      </c>
      <c r="AY224" s="46" t="s">
        <v>53</v>
      </c>
      <c r="AZ224" s="45">
        <v>19</v>
      </c>
      <c r="BA224" s="46" t="s">
        <v>6</v>
      </c>
      <c r="BB224" s="45">
        <v>6</v>
      </c>
      <c r="BC224" s="45">
        <v>4309805</v>
      </c>
    </row>
    <row r="225" spans="38:55" ht="14.25" customHeight="1">
      <c r="AL225" s="46" t="s">
        <v>50</v>
      </c>
      <c r="AM225" s="45">
        <v>10</v>
      </c>
      <c r="AN225" s="46" t="s">
        <v>4</v>
      </c>
      <c r="AO225" s="45">
        <v>4</v>
      </c>
      <c r="AP225" s="45">
        <v>36817042</v>
      </c>
      <c r="AQ225" s="45">
        <v>35048270</v>
      </c>
      <c r="AR225" s="45">
        <v>1768772</v>
      </c>
      <c r="AS225" s="45">
        <v>48</v>
      </c>
      <c r="AT225" s="45">
        <v>1100547</v>
      </c>
      <c r="AU225" s="45">
        <v>0.55500000000000005</v>
      </c>
      <c r="AV225" s="45">
        <v>60</v>
      </c>
      <c r="AW225" s="45">
        <v>660328</v>
      </c>
      <c r="AY225" s="46" t="s">
        <v>53</v>
      </c>
      <c r="AZ225" s="45">
        <v>20</v>
      </c>
      <c r="BA225" s="46" t="s">
        <v>6</v>
      </c>
      <c r="BB225" s="45">
        <v>13</v>
      </c>
      <c r="BC225" s="45">
        <v>5191663</v>
      </c>
    </row>
    <row r="226" spans="38:55" ht="14.25" customHeight="1">
      <c r="AL226" s="46" t="s">
        <v>50</v>
      </c>
      <c r="AM226" s="45">
        <v>11</v>
      </c>
      <c r="AN226" s="46" t="s">
        <v>4</v>
      </c>
      <c r="AO226" s="45">
        <v>11</v>
      </c>
      <c r="AP226" s="45">
        <v>35270849</v>
      </c>
      <c r="AQ226" s="45">
        <v>33509994</v>
      </c>
      <c r="AR226" s="45">
        <v>1760855</v>
      </c>
      <c r="AS226" s="45">
        <v>48</v>
      </c>
      <c r="AT226" s="45">
        <v>1106329</v>
      </c>
      <c r="AU226" s="45">
        <v>0.55800000000000005</v>
      </c>
      <c r="AV226" s="45">
        <v>62</v>
      </c>
      <c r="AW226" s="45">
        <v>685924</v>
      </c>
      <c r="AY226" s="46" t="s">
        <v>53</v>
      </c>
      <c r="AZ226" s="45">
        <v>21</v>
      </c>
      <c r="BA226" s="46" t="s">
        <v>6</v>
      </c>
      <c r="BB226" s="45">
        <v>20</v>
      </c>
      <c r="BC226" s="45">
        <v>6308901</v>
      </c>
    </row>
    <row r="227" spans="38:55" ht="14.25" customHeight="1">
      <c r="AL227" s="46" t="s">
        <v>50</v>
      </c>
      <c r="AM227" s="45">
        <v>11</v>
      </c>
      <c r="AN227" s="46" t="s">
        <v>4</v>
      </c>
      <c r="AO227" s="45">
        <v>11</v>
      </c>
      <c r="AP227" s="45">
        <v>35270849</v>
      </c>
      <c r="AQ227" s="45">
        <v>33509994</v>
      </c>
      <c r="AR227" s="45">
        <v>1760855</v>
      </c>
      <c r="AS227" s="45">
        <v>49</v>
      </c>
      <c r="AT227" s="45">
        <v>654526</v>
      </c>
      <c r="AU227" s="45">
        <v>0.33600000000000002</v>
      </c>
      <c r="AV227" s="45">
        <v>62</v>
      </c>
      <c r="AW227" s="45">
        <v>405806</v>
      </c>
      <c r="AY227" s="46" t="s">
        <v>53</v>
      </c>
      <c r="AZ227" s="45">
        <v>22</v>
      </c>
      <c r="BA227" s="46" t="s">
        <v>6</v>
      </c>
      <c r="BB227" s="45">
        <v>27</v>
      </c>
      <c r="BC227" s="45">
        <v>7586608</v>
      </c>
    </row>
    <row r="228" spans="38:55" ht="14.25" customHeight="1">
      <c r="AL228" s="46" t="s">
        <v>50</v>
      </c>
      <c r="AM228" s="45">
        <v>12</v>
      </c>
      <c r="AN228" s="46" t="s">
        <v>4</v>
      </c>
      <c r="AO228" s="45">
        <v>18</v>
      </c>
      <c r="AP228" s="45">
        <v>33591900</v>
      </c>
      <c r="AQ228" s="45">
        <v>31784710</v>
      </c>
      <c r="AR228" s="45">
        <v>1807190</v>
      </c>
      <c r="AS228" s="45">
        <v>49</v>
      </c>
      <c r="AT228" s="45">
        <v>1372913</v>
      </c>
      <c r="AU228" s="45">
        <v>0.70599999999999996</v>
      </c>
      <c r="AV228" s="45">
        <v>64</v>
      </c>
      <c r="AW228" s="45">
        <v>878664</v>
      </c>
      <c r="AY228" s="46" t="s">
        <v>53</v>
      </c>
      <c r="AZ228" s="45">
        <v>23</v>
      </c>
      <c r="BA228" s="46" t="s">
        <v>7</v>
      </c>
      <c r="BB228" s="45">
        <v>3</v>
      </c>
      <c r="BC228" s="45">
        <v>8978797</v>
      </c>
    </row>
    <row r="229" spans="38:55" ht="14.25" customHeight="1">
      <c r="AL229" s="46" t="s">
        <v>50</v>
      </c>
      <c r="AM229" s="45">
        <v>12</v>
      </c>
      <c r="AN229" s="46" t="s">
        <v>4</v>
      </c>
      <c r="AO229" s="45">
        <v>18</v>
      </c>
      <c r="AP229" s="45">
        <v>33591900</v>
      </c>
      <c r="AQ229" s="45">
        <v>31784710</v>
      </c>
      <c r="AR229" s="45">
        <v>1807190</v>
      </c>
      <c r="AS229" s="45">
        <v>50</v>
      </c>
      <c r="AT229" s="45">
        <v>434277</v>
      </c>
      <c r="AU229" s="45">
        <v>0.22800000000000001</v>
      </c>
      <c r="AV229" s="45">
        <v>64</v>
      </c>
      <c r="AW229" s="45">
        <v>277937</v>
      </c>
      <c r="AY229" s="46" t="s">
        <v>53</v>
      </c>
      <c r="AZ229" s="45">
        <v>24</v>
      </c>
      <c r="BA229" s="46" t="s">
        <v>7</v>
      </c>
      <c r="BB229" s="45">
        <v>10</v>
      </c>
      <c r="BC229" s="45">
        <v>7763692</v>
      </c>
    </row>
    <row r="230" spans="38:55" ht="14.25" customHeight="1">
      <c r="AL230" s="46" t="s">
        <v>50</v>
      </c>
      <c r="AM230" s="45">
        <v>13</v>
      </c>
      <c r="AN230" s="46" t="s">
        <v>4</v>
      </c>
      <c r="AO230" s="45">
        <v>25</v>
      </c>
      <c r="AP230" s="45">
        <v>31798832</v>
      </c>
      <c r="AQ230" s="45">
        <v>29885712</v>
      </c>
      <c r="AR230" s="45">
        <v>1913120</v>
      </c>
      <c r="AS230" s="45">
        <v>50</v>
      </c>
      <c r="AT230" s="45">
        <v>1486022</v>
      </c>
      <c r="AU230" s="45">
        <v>0.78</v>
      </c>
      <c r="AV230" s="45">
        <v>66</v>
      </c>
      <c r="AW230" s="45">
        <v>980775</v>
      </c>
      <c r="AY230" s="46" t="s">
        <v>53</v>
      </c>
      <c r="AZ230" s="45">
        <v>25</v>
      </c>
      <c r="BA230" s="46" t="s">
        <v>7</v>
      </c>
      <c r="BB230" s="45">
        <v>17</v>
      </c>
      <c r="BC230" s="45">
        <v>6533557</v>
      </c>
    </row>
    <row r="231" spans="38:55" ht="14.25" customHeight="1">
      <c r="AL231" s="46" t="s">
        <v>50</v>
      </c>
      <c r="AM231" s="45">
        <v>13</v>
      </c>
      <c r="AN231" s="46" t="s">
        <v>4</v>
      </c>
      <c r="AO231" s="45">
        <v>25</v>
      </c>
      <c r="AP231" s="45">
        <v>31798832</v>
      </c>
      <c r="AQ231" s="45">
        <v>29885712</v>
      </c>
      <c r="AR231" s="45">
        <v>1913120</v>
      </c>
      <c r="AS231" s="45">
        <v>51</v>
      </c>
      <c r="AT231" s="45">
        <v>427098</v>
      </c>
      <c r="AU231" s="45">
        <v>0.22900000000000001</v>
      </c>
      <c r="AV231" s="45">
        <v>66</v>
      </c>
      <c r="AW231" s="45">
        <v>281885</v>
      </c>
      <c r="AY231" s="46" t="s">
        <v>53</v>
      </c>
      <c r="AZ231" s="45">
        <v>26</v>
      </c>
      <c r="BA231" s="46" t="s">
        <v>7</v>
      </c>
      <c r="BB231" s="45">
        <v>24</v>
      </c>
      <c r="BC231" s="45">
        <v>5299341</v>
      </c>
    </row>
    <row r="232" spans="38:55" ht="14.25" customHeight="1">
      <c r="AL232" s="46" t="s">
        <v>50</v>
      </c>
      <c r="AM232" s="45">
        <v>14</v>
      </c>
      <c r="AN232" s="46" t="s">
        <v>5</v>
      </c>
      <c r="AO232" s="45">
        <v>1</v>
      </c>
      <c r="AP232" s="45">
        <v>29910279</v>
      </c>
      <c r="AQ232" s="45">
        <v>27826297</v>
      </c>
      <c r="AR232" s="45">
        <v>2083982</v>
      </c>
      <c r="AS232" s="45">
        <v>51</v>
      </c>
      <c r="AT232" s="45">
        <v>1463710</v>
      </c>
      <c r="AU232" s="45">
        <v>0.78400000000000003</v>
      </c>
      <c r="AV232" s="45">
        <v>53</v>
      </c>
      <c r="AW232" s="45">
        <v>775766</v>
      </c>
      <c r="AY232" s="46" t="s">
        <v>53</v>
      </c>
      <c r="AZ232" s="45">
        <v>27</v>
      </c>
      <c r="BA232" s="46" t="s">
        <v>8</v>
      </c>
      <c r="BB232" s="45">
        <v>1</v>
      </c>
      <c r="BC232" s="45">
        <v>4114995</v>
      </c>
    </row>
    <row r="233" spans="38:55" ht="14.25" customHeight="1">
      <c r="AL233" s="46" t="s">
        <v>50</v>
      </c>
      <c r="AM233" s="45">
        <v>14</v>
      </c>
      <c r="AN233" s="46" t="s">
        <v>5</v>
      </c>
      <c r="AO233" s="45">
        <v>1</v>
      </c>
      <c r="AP233" s="45">
        <v>29910279</v>
      </c>
      <c r="AQ233" s="45">
        <v>27826297</v>
      </c>
      <c r="AR233" s="45">
        <v>2083982</v>
      </c>
      <c r="AS233" s="45">
        <v>52</v>
      </c>
      <c r="AT233" s="45">
        <v>620272</v>
      </c>
      <c r="AU233" s="45">
        <v>0.34</v>
      </c>
      <c r="AV233" s="45">
        <v>53</v>
      </c>
      <c r="AW233" s="45">
        <v>328744</v>
      </c>
      <c r="AY233" s="46" t="s">
        <v>53</v>
      </c>
      <c r="AZ233" s="45">
        <v>28</v>
      </c>
      <c r="BA233" s="46" t="s">
        <v>8</v>
      </c>
      <c r="BB233" s="45">
        <v>8</v>
      </c>
      <c r="BC233" s="45">
        <v>3036715</v>
      </c>
    </row>
    <row r="234" spans="38:55" ht="14.25" customHeight="1">
      <c r="AL234" s="46" t="s">
        <v>50</v>
      </c>
      <c r="AM234" s="45">
        <v>15</v>
      </c>
      <c r="AN234" s="46" t="s">
        <v>5</v>
      </c>
      <c r="AO234" s="45">
        <v>8</v>
      </c>
      <c r="AP234" s="45">
        <v>27944877</v>
      </c>
      <c r="AQ234" s="45">
        <v>25619762</v>
      </c>
      <c r="AR234" s="45">
        <v>2325115</v>
      </c>
      <c r="AS234" s="45">
        <v>52</v>
      </c>
      <c r="AT234" s="45">
        <v>1324042</v>
      </c>
      <c r="AU234" s="45">
        <v>0.72499999999999998</v>
      </c>
      <c r="AV234" s="45">
        <v>56</v>
      </c>
      <c r="AW234" s="45">
        <v>741464</v>
      </c>
      <c r="AY234" s="46" t="s">
        <v>53</v>
      </c>
      <c r="AZ234" s="45">
        <v>29</v>
      </c>
      <c r="BA234" s="46" t="s">
        <v>8</v>
      </c>
      <c r="BB234" s="45">
        <v>15</v>
      </c>
      <c r="BC234" s="45">
        <v>2125126</v>
      </c>
    </row>
    <row r="235" spans="38:55" ht="14.25" customHeight="1">
      <c r="AL235" s="46" t="s">
        <v>50</v>
      </c>
      <c r="AM235" s="45">
        <v>15</v>
      </c>
      <c r="AN235" s="46" t="s">
        <v>5</v>
      </c>
      <c r="AO235" s="45">
        <v>8</v>
      </c>
      <c r="AP235" s="45">
        <v>27944877</v>
      </c>
      <c r="AQ235" s="45">
        <v>25619762</v>
      </c>
      <c r="AR235" s="45">
        <v>2325115</v>
      </c>
      <c r="AS235" s="45">
        <v>53</v>
      </c>
      <c r="AT235" s="45">
        <v>1001073</v>
      </c>
      <c r="AU235" s="45">
        <v>0.56100000000000005</v>
      </c>
      <c r="AV235" s="45">
        <v>55</v>
      </c>
      <c r="AW235" s="45">
        <v>550590</v>
      </c>
      <c r="AY235" s="46" t="s">
        <v>53</v>
      </c>
      <c r="AZ235" s="45">
        <v>30</v>
      </c>
      <c r="BA235" s="46" t="s">
        <v>8</v>
      </c>
      <c r="BB235" s="45">
        <v>23</v>
      </c>
      <c r="BC235" s="45">
        <v>1397501</v>
      </c>
    </row>
    <row r="236" spans="38:55" ht="14.25" customHeight="1">
      <c r="AL236" s="46" t="s">
        <v>50</v>
      </c>
      <c r="AM236" s="45">
        <v>16</v>
      </c>
      <c r="AN236" s="46" t="s">
        <v>5</v>
      </c>
      <c r="AO236" s="45">
        <v>15</v>
      </c>
      <c r="AP236" s="45">
        <v>25921264</v>
      </c>
      <c r="AQ236" s="45">
        <v>23279403</v>
      </c>
      <c r="AR236" s="45">
        <v>2641861</v>
      </c>
      <c r="AS236" s="45">
        <v>53</v>
      </c>
      <c r="AT236" s="45">
        <v>1085103</v>
      </c>
      <c r="AU236" s="45">
        <v>0.60799999999999998</v>
      </c>
      <c r="AV236" s="45">
        <v>58</v>
      </c>
      <c r="AW236" s="45">
        <v>629360</v>
      </c>
      <c r="AY236" s="46" t="s">
        <v>53</v>
      </c>
      <c r="AZ236" s="45">
        <v>31</v>
      </c>
      <c r="BA236" s="46" t="s">
        <v>8</v>
      </c>
      <c r="BB236" s="45">
        <v>29</v>
      </c>
      <c r="BC236" s="45">
        <v>877713</v>
      </c>
    </row>
    <row r="237" spans="38:55" ht="14.25" customHeight="1">
      <c r="AL237" s="46" t="s">
        <v>50</v>
      </c>
      <c r="AM237" s="45">
        <v>16</v>
      </c>
      <c r="AN237" s="46" t="s">
        <v>5</v>
      </c>
      <c r="AO237" s="45">
        <v>15</v>
      </c>
      <c r="AP237" s="45">
        <v>25921264</v>
      </c>
      <c r="AQ237" s="45">
        <v>23279403</v>
      </c>
      <c r="AR237" s="45">
        <v>2641861</v>
      </c>
      <c r="AS237" s="45">
        <v>54</v>
      </c>
      <c r="AT237" s="45">
        <v>1556758</v>
      </c>
      <c r="AU237" s="45">
        <v>0.89300000000000002</v>
      </c>
      <c r="AV237" s="45">
        <v>58</v>
      </c>
      <c r="AW237" s="45">
        <v>902920</v>
      </c>
      <c r="AY237" s="46" t="s">
        <v>53</v>
      </c>
      <c r="AZ237" s="45">
        <v>32</v>
      </c>
      <c r="BA237" s="46" t="s">
        <v>9</v>
      </c>
      <c r="BB237" s="45">
        <v>5</v>
      </c>
      <c r="BC237" s="45">
        <v>549996</v>
      </c>
    </row>
    <row r="238" spans="38:55" ht="14.25" customHeight="1">
      <c r="AL238" s="46" t="s">
        <v>50</v>
      </c>
      <c r="AM238" s="45">
        <v>17</v>
      </c>
      <c r="AN238" s="46" t="s">
        <v>5</v>
      </c>
      <c r="AO238" s="45">
        <v>22</v>
      </c>
      <c r="AP238" s="45">
        <v>23858073</v>
      </c>
      <c r="AQ238" s="45">
        <v>20818515</v>
      </c>
      <c r="AR238" s="45">
        <v>3039558</v>
      </c>
      <c r="AS238" s="45">
        <v>54</v>
      </c>
      <c r="AT238" s="45">
        <v>764980</v>
      </c>
      <c r="AU238" s="45">
        <v>0.439</v>
      </c>
      <c r="AV238" s="45">
        <v>61</v>
      </c>
      <c r="AW238" s="45">
        <v>466638</v>
      </c>
      <c r="AY238" s="46" t="s">
        <v>53</v>
      </c>
      <c r="AZ238" s="45">
        <v>33</v>
      </c>
      <c r="BA238" s="46" t="s">
        <v>9</v>
      </c>
      <c r="BB238" s="45">
        <v>12</v>
      </c>
      <c r="BC238" s="45">
        <v>409538</v>
      </c>
    </row>
    <row r="239" spans="38:55" ht="14.25" customHeight="1">
      <c r="AL239" s="46" t="s">
        <v>50</v>
      </c>
      <c r="AM239" s="45">
        <v>17</v>
      </c>
      <c r="AN239" s="46" t="s">
        <v>5</v>
      </c>
      <c r="AO239" s="45">
        <v>22</v>
      </c>
      <c r="AP239" s="45">
        <v>23858073</v>
      </c>
      <c r="AQ239" s="45">
        <v>20818515</v>
      </c>
      <c r="AR239" s="45">
        <v>3039558</v>
      </c>
      <c r="AS239" s="45">
        <v>55</v>
      </c>
      <c r="AT239" s="45">
        <v>1700932</v>
      </c>
      <c r="AU239" s="45">
        <v>1</v>
      </c>
      <c r="AV239" s="45">
        <v>60</v>
      </c>
      <c r="AW239" s="45">
        <v>1020559</v>
      </c>
      <c r="AY239" s="46" t="s">
        <v>53</v>
      </c>
      <c r="AZ239" s="45">
        <v>34</v>
      </c>
      <c r="BA239" s="46" t="s">
        <v>9</v>
      </c>
      <c r="BB239" s="45">
        <v>19</v>
      </c>
      <c r="BC239" s="45">
        <v>440525</v>
      </c>
    </row>
    <row r="240" spans="38:55" ht="14.25" customHeight="1">
      <c r="AL240" s="46" t="s">
        <v>50</v>
      </c>
      <c r="AM240" s="45">
        <v>17</v>
      </c>
      <c r="AN240" s="46" t="s">
        <v>5</v>
      </c>
      <c r="AO240" s="45">
        <v>22</v>
      </c>
      <c r="AP240" s="45">
        <v>23858073</v>
      </c>
      <c r="AQ240" s="45">
        <v>20818515</v>
      </c>
      <c r="AR240" s="45">
        <v>3039558</v>
      </c>
      <c r="AS240" s="45">
        <v>56</v>
      </c>
      <c r="AT240" s="45">
        <v>573645</v>
      </c>
      <c r="AU240" s="45">
        <v>0.34599999999999997</v>
      </c>
      <c r="AV240" s="45">
        <v>60</v>
      </c>
      <c r="AW240" s="45">
        <v>344187</v>
      </c>
      <c r="AY240" s="46" t="s">
        <v>53</v>
      </c>
      <c r="AZ240" s="45">
        <v>35</v>
      </c>
      <c r="BA240" s="46" t="s">
        <v>9</v>
      </c>
      <c r="BB240" s="45">
        <v>26</v>
      </c>
      <c r="BC240" s="45">
        <v>610876</v>
      </c>
    </row>
    <row r="241" spans="38:55" ht="14.25" customHeight="1">
      <c r="AL241" s="46" t="s">
        <v>50</v>
      </c>
      <c r="AM241" s="45">
        <v>18</v>
      </c>
      <c r="AN241" s="46" t="s">
        <v>5</v>
      </c>
      <c r="AO241" s="45">
        <v>29</v>
      </c>
      <c r="AP241" s="45">
        <v>21773941</v>
      </c>
      <c r="AQ241" s="45">
        <v>18250396</v>
      </c>
      <c r="AR241" s="45">
        <v>3523545</v>
      </c>
      <c r="AS241" s="45">
        <v>55</v>
      </c>
      <c r="AT241" s="45">
        <v>381781</v>
      </c>
      <c r="AU241" s="45">
        <v>0.224</v>
      </c>
      <c r="AV241" s="45">
        <v>63</v>
      </c>
      <c r="AW241" s="45">
        <v>240522</v>
      </c>
      <c r="AY241" s="46" t="s">
        <v>53</v>
      </c>
      <c r="AZ241" s="45">
        <v>36</v>
      </c>
      <c r="BA241" s="46" t="s">
        <v>10</v>
      </c>
      <c r="BB241" s="45">
        <v>2</v>
      </c>
      <c r="BC241" s="45">
        <v>475019</v>
      </c>
    </row>
    <row r="242" spans="38:55" ht="14.25" customHeight="1">
      <c r="AL242" s="46" t="s">
        <v>50</v>
      </c>
      <c r="AM242" s="45">
        <v>18</v>
      </c>
      <c r="AN242" s="46" t="s">
        <v>5</v>
      </c>
      <c r="AO242" s="45">
        <v>29</v>
      </c>
      <c r="AP242" s="45">
        <v>21773941</v>
      </c>
      <c r="AQ242" s="45">
        <v>18250396</v>
      </c>
      <c r="AR242" s="45">
        <v>3523545</v>
      </c>
      <c r="AS242" s="45">
        <v>56</v>
      </c>
      <c r="AT242" s="45">
        <v>1658278</v>
      </c>
      <c r="AU242" s="45">
        <v>1</v>
      </c>
      <c r="AV242" s="45">
        <v>63</v>
      </c>
      <c r="AW242" s="45">
        <v>1044715</v>
      </c>
      <c r="AY242" s="46" t="s">
        <v>53</v>
      </c>
      <c r="AZ242" s="45">
        <v>37</v>
      </c>
      <c r="BA242" s="46" t="s">
        <v>10</v>
      </c>
      <c r="BB242" s="45">
        <v>9</v>
      </c>
      <c r="BC242" s="45">
        <v>289674</v>
      </c>
    </row>
    <row r="243" spans="38:55" ht="14.25" customHeight="1">
      <c r="AL243" s="46" t="s">
        <v>50</v>
      </c>
      <c r="AM243" s="45">
        <v>18</v>
      </c>
      <c r="AN243" s="46" t="s">
        <v>5</v>
      </c>
      <c r="AO243" s="45">
        <v>29</v>
      </c>
      <c r="AP243" s="45">
        <v>21773941</v>
      </c>
      <c r="AQ243" s="45">
        <v>18250396</v>
      </c>
      <c r="AR243" s="45">
        <v>3523545</v>
      </c>
      <c r="AS243" s="45">
        <v>57</v>
      </c>
      <c r="AT243" s="45">
        <v>1483486</v>
      </c>
      <c r="AU243" s="45">
        <v>0.91800000000000004</v>
      </c>
      <c r="AV243" s="45">
        <v>63</v>
      </c>
      <c r="AW243" s="45">
        <v>934596</v>
      </c>
      <c r="AY243" s="46" t="s">
        <v>53</v>
      </c>
      <c r="AZ243" s="45">
        <v>38</v>
      </c>
      <c r="BA243" s="46" t="s">
        <v>10</v>
      </c>
      <c r="BB243" s="45">
        <v>16</v>
      </c>
      <c r="BC243" s="45">
        <v>133553</v>
      </c>
    </row>
    <row r="244" spans="38:55" ht="14.25" customHeight="1">
      <c r="AL244" s="46" t="s">
        <v>50</v>
      </c>
      <c r="AM244" s="45">
        <v>19</v>
      </c>
      <c r="AN244" s="46" t="s">
        <v>6</v>
      </c>
      <c r="AO244" s="45">
        <v>6</v>
      </c>
      <c r="AP244" s="45">
        <v>19687504</v>
      </c>
      <c r="AQ244" s="45">
        <v>15588342</v>
      </c>
      <c r="AR244" s="45">
        <v>4099162</v>
      </c>
      <c r="AS244" s="45">
        <v>57</v>
      </c>
      <c r="AT244" s="45">
        <v>1568741</v>
      </c>
      <c r="AU244" s="45">
        <v>0.97099999999999997</v>
      </c>
      <c r="AV244" s="45">
        <v>66</v>
      </c>
      <c r="AW244" s="45">
        <v>1035369</v>
      </c>
      <c r="AY244" s="46" t="s">
        <v>53</v>
      </c>
      <c r="AZ244" s="45">
        <v>39</v>
      </c>
      <c r="BA244" s="46" t="s">
        <v>10</v>
      </c>
      <c r="BB244" s="45">
        <v>23</v>
      </c>
      <c r="BC244" s="45">
        <v>24480</v>
      </c>
    </row>
    <row r="245" spans="38:55" ht="14.25" customHeight="1">
      <c r="AL245" s="46" t="s">
        <v>50</v>
      </c>
      <c r="AM245" s="45">
        <v>19</v>
      </c>
      <c r="AN245" s="46" t="s">
        <v>6</v>
      </c>
      <c r="AO245" s="45">
        <v>6</v>
      </c>
      <c r="AP245" s="45">
        <v>19687504</v>
      </c>
      <c r="AQ245" s="45">
        <v>15588342</v>
      </c>
      <c r="AR245" s="45">
        <v>4099162</v>
      </c>
      <c r="AS245" s="45">
        <v>58</v>
      </c>
      <c r="AT245" s="45">
        <v>1571468</v>
      </c>
      <c r="AU245" s="45">
        <v>1</v>
      </c>
      <c r="AV245" s="45">
        <v>66</v>
      </c>
      <c r="AW245" s="45">
        <v>1037169</v>
      </c>
      <c r="AY245" s="46" t="s">
        <v>54</v>
      </c>
      <c r="AZ245" s="45">
        <v>10</v>
      </c>
      <c r="BA245" s="46" t="s">
        <v>4</v>
      </c>
      <c r="BB245" s="45">
        <v>4</v>
      </c>
      <c r="BC245" s="45">
        <v>1904962</v>
      </c>
    </row>
    <row r="246" spans="38:55" ht="14.25" customHeight="1">
      <c r="AL246" s="46" t="s">
        <v>50</v>
      </c>
      <c r="AM246" s="45">
        <v>19</v>
      </c>
      <c r="AN246" s="46" t="s">
        <v>6</v>
      </c>
      <c r="AO246" s="45">
        <v>6</v>
      </c>
      <c r="AP246" s="45">
        <v>19687504</v>
      </c>
      <c r="AQ246" s="45">
        <v>15588342</v>
      </c>
      <c r="AR246" s="45">
        <v>4099162</v>
      </c>
      <c r="AS246" s="45">
        <v>59</v>
      </c>
      <c r="AT246" s="45">
        <v>958954</v>
      </c>
      <c r="AU246" s="45">
        <v>0.628</v>
      </c>
      <c r="AV246" s="45">
        <v>66</v>
      </c>
      <c r="AW246" s="45">
        <v>632910</v>
      </c>
      <c r="AY246" s="46" t="s">
        <v>54</v>
      </c>
      <c r="AZ246" s="45">
        <v>11</v>
      </c>
      <c r="BA246" s="46" t="s">
        <v>4</v>
      </c>
      <c r="BB246" s="45">
        <v>11</v>
      </c>
      <c r="BC246" s="45">
        <v>1963936</v>
      </c>
    </row>
    <row r="247" spans="38:55" ht="14.25" customHeight="1">
      <c r="AL247" s="46" t="s">
        <v>50</v>
      </c>
      <c r="AM247" s="45">
        <v>20</v>
      </c>
      <c r="AN247" s="46" t="s">
        <v>6</v>
      </c>
      <c r="AO247" s="45">
        <v>13</v>
      </c>
      <c r="AP247" s="45">
        <v>17617398</v>
      </c>
      <c r="AQ247" s="45">
        <v>12845649</v>
      </c>
      <c r="AR247" s="45">
        <v>4771749</v>
      </c>
      <c r="AS247" s="45">
        <v>58</v>
      </c>
      <c r="AT247" s="45">
        <v>1070102</v>
      </c>
      <c r="AU247" s="45">
        <v>0.68100000000000005</v>
      </c>
      <c r="AV247" s="45">
        <v>68</v>
      </c>
      <c r="AW247" s="45">
        <v>727669</v>
      </c>
      <c r="AY247" s="46" t="s">
        <v>54</v>
      </c>
      <c r="AZ247" s="45">
        <v>12</v>
      </c>
      <c r="BA247" s="46" t="s">
        <v>4</v>
      </c>
      <c r="BB247" s="45">
        <v>18</v>
      </c>
      <c r="BC247" s="45">
        <v>2081883</v>
      </c>
    </row>
    <row r="248" spans="38:55" ht="14.25" customHeight="1">
      <c r="AL248" s="46" t="s">
        <v>50</v>
      </c>
      <c r="AM248" s="45">
        <v>20</v>
      </c>
      <c r="AN248" s="46" t="s">
        <v>6</v>
      </c>
      <c r="AO248" s="45">
        <v>13</v>
      </c>
      <c r="AP248" s="45">
        <v>17617398</v>
      </c>
      <c r="AQ248" s="45">
        <v>12845649</v>
      </c>
      <c r="AR248" s="45">
        <v>4771749</v>
      </c>
      <c r="AS248" s="45">
        <v>59</v>
      </c>
      <c r="AT248" s="45">
        <v>1527338</v>
      </c>
      <c r="AU248" s="45">
        <v>1</v>
      </c>
      <c r="AV248" s="45">
        <v>68</v>
      </c>
      <c r="AW248" s="45">
        <v>1038590</v>
      </c>
      <c r="AY248" s="46" t="s">
        <v>54</v>
      </c>
      <c r="AZ248" s="45">
        <v>13</v>
      </c>
      <c r="BA248" s="46" t="s">
        <v>4</v>
      </c>
      <c r="BB248" s="45">
        <v>25</v>
      </c>
      <c r="BC248" s="45">
        <v>2272786</v>
      </c>
    </row>
    <row r="249" spans="38:55" ht="14.25" customHeight="1">
      <c r="AL249" s="46" t="s">
        <v>50</v>
      </c>
      <c r="AM249" s="45">
        <v>20</v>
      </c>
      <c r="AN249" s="46" t="s">
        <v>6</v>
      </c>
      <c r="AO249" s="45">
        <v>13</v>
      </c>
      <c r="AP249" s="45">
        <v>17617398</v>
      </c>
      <c r="AQ249" s="45">
        <v>12845649</v>
      </c>
      <c r="AR249" s="45">
        <v>4771749</v>
      </c>
      <c r="AS249" s="45">
        <v>60</v>
      </c>
      <c r="AT249" s="45">
        <v>1482743</v>
      </c>
      <c r="AU249" s="45">
        <v>1</v>
      </c>
      <c r="AV249" s="45">
        <v>68</v>
      </c>
      <c r="AW249" s="45">
        <v>1008265</v>
      </c>
      <c r="AY249" s="46" t="s">
        <v>54</v>
      </c>
      <c r="AZ249" s="45">
        <v>14</v>
      </c>
      <c r="BA249" s="46" t="s">
        <v>5</v>
      </c>
      <c r="BB249" s="45">
        <v>1</v>
      </c>
      <c r="BC249" s="45">
        <v>1983502</v>
      </c>
    </row>
    <row r="250" spans="38:55" ht="14.25" customHeight="1">
      <c r="AL250" s="46" t="s">
        <v>50</v>
      </c>
      <c r="AM250" s="45">
        <v>20</v>
      </c>
      <c r="AN250" s="46" t="s">
        <v>6</v>
      </c>
      <c r="AO250" s="45">
        <v>13</v>
      </c>
      <c r="AP250" s="45">
        <v>17617398</v>
      </c>
      <c r="AQ250" s="45">
        <v>12845649</v>
      </c>
      <c r="AR250" s="45">
        <v>4771749</v>
      </c>
      <c r="AS250" s="45">
        <v>61</v>
      </c>
      <c r="AT250" s="45">
        <v>691566</v>
      </c>
      <c r="AU250" s="45">
        <v>0.48099999999999998</v>
      </c>
      <c r="AV250" s="45">
        <v>68</v>
      </c>
      <c r="AW250" s="45">
        <v>470265</v>
      </c>
      <c r="AY250" s="46" t="s">
        <v>54</v>
      </c>
      <c r="AZ250" s="45">
        <v>15</v>
      </c>
      <c r="BA250" s="46" t="s">
        <v>5</v>
      </c>
      <c r="BB250" s="45">
        <v>8</v>
      </c>
      <c r="BC250" s="45">
        <v>2315104</v>
      </c>
    </row>
    <row r="251" spans="38:55" ht="14.25" customHeight="1">
      <c r="AL251" s="46" t="s">
        <v>50</v>
      </c>
      <c r="AM251" s="45">
        <v>21</v>
      </c>
      <c r="AN251" s="46" t="s">
        <v>6</v>
      </c>
      <c r="AO251" s="45">
        <v>20</v>
      </c>
      <c r="AP251" s="45">
        <v>15582258</v>
      </c>
      <c r="AQ251" s="45">
        <v>10035613</v>
      </c>
      <c r="AR251" s="45">
        <v>5546645</v>
      </c>
      <c r="AS251" s="45">
        <v>59</v>
      </c>
      <c r="AT251" s="45">
        <v>562300</v>
      </c>
      <c r="AU251" s="45">
        <v>0.36799999999999999</v>
      </c>
      <c r="AV251" s="45">
        <v>70</v>
      </c>
      <c r="AW251" s="45">
        <v>393610</v>
      </c>
      <c r="AY251" s="46" t="s">
        <v>54</v>
      </c>
      <c r="AZ251" s="45">
        <v>16</v>
      </c>
      <c r="BA251" s="46" t="s">
        <v>5</v>
      </c>
      <c r="BB251" s="45">
        <v>15</v>
      </c>
      <c r="BC251" s="45">
        <v>2738830</v>
      </c>
    </row>
    <row r="252" spans="38:55" ht="14.25" customHeight="1">
      <c r="AL252" s="46" t="s">
        <v>50</v>
      </c>
      <c r="AM252" s="45">
        <v>21</v>
      </c>
      <c r="AN252" s="46" t="s">
        <v>6</v>
      </c>
      <c r="AO252" s="45">
        <v>20</v>
      </c>
      <c r="AP252" s="45">
        <v>15582258</v>
      </c>
      <c r="AQ252" s="45">
        <v>10035613</v>
      </c>
      <c r="AR252" s="45">
        <v>5546645</v>
      </c>
      <c r="AS252" s="45">
        <v>60</v>
      </c>
      <c r="AT252" s="45">
        <v>1482743</v>
      </c>
      <c r="AU252" s="45">
        <v>1</v>
      </c>
      <c r="AV252" s="45">
        <v>71</v>
      </c>
      <c r="AW252" s="45">
        <v>1052748</v>
      </c>
      <c r="AY252" s="46" t="s">
        <v>54</v>
      </c>
      <c r="AZ252" s="45">
        <v>17</v>
      </c>
      <c r="BA252" s="46" t="s">
        <v>5</v>
      </c>
      <c r="BB252" s="45">
        <v>22</v>
      </c>
      <c r="BC252" s="45">
        <v>3290372</v>
      </c>
    </row>
    <row r="253" spans="38:55" ht="14.25" customHeight="1">
      <c r="AL253" s="46" t="s">
        <v>50</v>
      </c>
      <c r="AM253" s="45">
        <v>21</v>
      </c>
      <c r="AN253" s="46" t="s">
        <v>6</v>
      </c>
      <c r="AO253" s="45">
        <v>20</v>
      </c>
      <c r="AP253" s="45">
        <v>15582258</v>
      </c>
      <c r="AQ253" s="45">
        <v>10035613</v>
      </c>
      <c r="AR253" s="45">
        <v>5546645</v>
      </c>
      <c r="AS253" s="45">
        <v>61</v>
      </c>
      <c r="AT253" s="45">
        <v>1437696</v>
      </c>
      <c r="AU253" s="45">
        <v>1</v>
      </c>
      <c r="AV253" s="45">
        <v>71</v>
      </c>
      <c r="AW253" s="45">
        <v>1020764</v>
      </c>
      <c r="AY253" s="46" t="s">
        <v>54</v>
      </c>
      <c r="AZ253" s="45">
        <v>18</v>
      </c>
      <c r="BA253" s="46" t="s">
        <v>5</v>
      </c>
      <c r="BB253" s="45">
        <v>29</v>
      </c>
      <c r="BC253" s="45">
        <v>3984543</v>
      </c>
    </row>
    <row r="254" spans="38:55" ht="14.25" customHeight="1">
      <c r="AL254" s="46" t="s">
        <v>50</v>
      </c>
      <c r="AM254" s="45">
        <v>21</v>
      </c>
      <c r="AN254" s="46" t="s">
        <v>6</v>
      </c>
      <c r="AO254" s="45">
        <v>20</v>
      </c>
      <c r="AP254" s="45">
        <v>15582258</v>
      </c>
      <c r="AQ254" s="45">
        <v>10035613</v>
      </c>
      <c r="AR254" s="45">
        <v>5546645</v>
      </c>
      <c r="AS254" s="45">
        <v>62</v>
      </c>
      <c r="AT254" s="45">
        <v>1392211</v>
      </c>
      <c r="AU254" s="45">
        <v>1</v>
      </c>
      <c r="AV254" s="45">
        <v>71</v>
      </c>
      <c r="AW254" s="45">
        <v>988470</v>
      </c>
      <c r="AY254" s="46" t="s">
        <v>54</v>
      </c>
      <c r="AZ254" s="45">
        <v>19</v>
      </c>
      <c r="BA254" s="46" t="s">
        <v>6</v>
      </c>
      <c r="BB254" s="45">
        <v>6</v>
      </c>
      <c r="BC254" s="45">
        <v>4842696</v>
      </c>
    </row>
    <row r="255" spans="38:55" ht="14.25" customHeight="1">
      <c r="AL255" s="46" t="s">
        <v>50</v>
      </c>
      <c r="AM255" s="45">
        <v>21</v>
      </c>
      <c r="AN255" s="46" t="s">
        <v>6</v>
      </c>
      <c r="AO255" s="45">
        <v>20</v>
      </c>
      <c r="AP255" s="45">
        <v>15582258</v>
      </c>
      <c r="AQ255" s="45">
        <v>10035613</v>
      </c>
      <c r="AR255" s="45">
        <v>5546645</v>
      </c>
      <c r="AS255" s="45">
        <v>63</v>
      </c>
      <c r="AT255" s="45">
        <v>671696</v>
      </c>
      <c r="AU255" s="45">
        <v>0.499</v>
      </c>
      <c r="AV255" s="45">
        <v>71</v>
      </c>
      <c r="AW255" s="45">
        <v>476904</v>
      </c>
      <c r="AY255" s="46" t="s">
        <v>54</v>
      </c>
      <c r="AZ255" s="45">
        <v>20</v>
      </c>
      <c r="BA255" s="46" t="s">
        <v>6</v>
      </c>
      <c r="BB255" s="45">
        <v>13</v>
      </c>
      <c r="BC255" s="45">
        <v>5840620</v>
      </c>
    </row>
    <row r="256" spans="38:55" ht="14.25" customHeight="1">
      <c r="AL256" s="46" t="s">
        <v>50</v>
      </c>
      <c r="AM256" s="45">
        <v>22</v>
      </c>
      <c r="AN256" s="46" t="s">
        <v>6</v>
      </c>
      <c r="AO256" s="45">
        <v>27</v>
      </c>
      <c r="AP256" s="45">
        <v>13600720</v>
      </c>
      <c r="AQ256" s="45">
        <v>7171531</v>
      </c>
      <c r="AR256" s="45">
        <v>6429189</v>
      </c>
      <c r="AS256" s="45">
        <v>60</v>
      </c>
      <c r="AT256" s="45">
        <v>63505</v>
      </c>
      <c r="AU256" s="45">
        <v>4.2999999999999997E-2</v>
      </c>
      <c r="AV256" s="45">
        <v>73</v>
      </c>
      <c r="AW256" s="45">
        <v>46359</v>
      </c>
      <c r="AY256" s="46" t="s">
        <v>54</v>
      </c>
      <c r="AZ256" s="45">
        <v>21</v>
      </c>
      <c r="BA256" s="46" t="s">
        <v>6</v>
      </c>
      <c r="BB256" s="45">
        <v>20</v>
      </c>
      <c r="BC256" s="45">
        <v>7107617</v>
      </c>
    </row>
    <row r="257" spans="38:55" ht="14.25" customHeight="1">
      <c r="AL257" s="46" t="s">
        <v>50</v>
      </c>
      <c r="AM257" s="45">
        <v>22</v>
      </c>
      <c r="AN257" s="46" t="s">
        <v>6</v>
      </c>
      <c r="AO257" s="45">
        <v>27</v>
      </c>
      <c r="AP257" s="45">
        <v>13600720</v>
      </c>
      <c r="AQ257" s="45">
        <v>7171531</v>
      </c>
      <c r="AR257" s="45">
        <v>6429189</v>
      </c>
      <c r="AS257" s="45">
        <v>61</v>
      </c>
      <c r="AT257" s="45">
        <v>1437696</v>
      </c>
      <c r="AU257" s="45">
        <v>1</v>
      </c>
      <c r="AV257" s="45">
        <v>73</v>
      </c>
      <c r="AW257" s="45">
        <v>1049518</v>
      </c>
      <c r="AY257" s="46" t="s">
        <v>54</v>
      </c>
      <c r="AZ257" s="45">
        <v>22</v>
      </c>
      <c r="BA257" s="46" t="s">
        <v>6</v>
      </c>
      <c r="BB257" s="45">
        <v>27</v>
      </c>
      <c r="BC257" s="45">
        <v>8563309</v>
      </c>
    </row>
    <row r="258" spans="38:55" ht="14.25" customHeight="1">
      <c r="AL258" s="46" t="s">
        <v>50</v>
      </c>
      <c r="AM258" s="45">
        <v>22</v>
      </c>
      <c r="AN258" s="46" t="s">
        <v>6</v>
      </c>
      <c r="AO258" s="45">
        <v>27</v>
      </c>
      <c r="AP258" s="45">
        <v>13600720</v>
      </c>
      <c r="AQ258" s="45">
        <v>7171531</v>
      </c>
      <c r="AR258" s="45">
        <v>6429189</v>
      </c>
      <c r="AS258" s="45">
        <v>62</v>
      </c>
      <c r="AT258" s="45">
        <v>1392211</v>
      </c>
      <c r="AU258" s="45">
        <v>1</v>
      </c>
      <c r="AV258" s="45">
        <v>73</v>
      </c>
      <c r="AW258" s="45">
        <v>1016314</v>
      </c>
      <c r="AY258" s="46" t="s">
        <v>54</v>
      </c>
      <c r="AZ258" s="45">
        <v>23</v>
      </c>
      <c r="BA258" s="46" t="s">
        <v>7</v>
      </c>
      <c r="BB258" s="45">
        <v>3</v>
      </c>
      <c r="BC258" s="45">
        <v>8978797</v>
      </c>
    </row>
    <row r="259" spans="38:55" ht="14.25" customHeight="1">
      <c r="AL259" s="46" t="s">
        <v>50</v>
      </c>
      <c r="AM259" s="45">
        <v>22</v>
      </c>
      <c r="AN259" s="46" t="s">
        <v>6</v>
      </c>
      <c r="AO259" s="45">
        <v>27</v>
      </c>
      <c r="AP259" s="45">
        <v>13600720</v>
      </c>
      <c r="AQ259" s="45">
        <v>7171531</v>
      </c>
      <c r="AR259" s="45">
        <v>6429189</v>
      </c>
      <c r="AS259" s="45">
        <v>63</v>
      </c>
      <c r="AT259" s="45">
        <v>1346302</v>
      </c>
      <c r="AU259" s="45">
        <v>1</v>
      </c>
      <c r="AV259" s="45">
        <v>73</v>
      </c>
      <c r="AW259" s="45">
        <v>982800</v>
      </c>
      <c r="AY259" s="46" t="s">
        <v>54</v>
      </c>
      <c r="AZ259" s="45">
        <v>24</v>
      </c>
      <c r="BA259" s="46" t="s">
        <v>7</v>
      </c>
      <c r="BB259" s="45">
        <v>10</v>
      </c>
      <c r="BC259" s="45">
        <v>7763692</v>
      </c>
    </row>
    <row r="260" spans="38:55" ht="14.25" customHeight="1">
      <c r="AL260" s="46" t="s">
        <v>50</v>
      </c>
      <c r="AM260" s="45">
        <v>22</v>
      </c>
      <c r="AN260" s="46" t="s">
        <v>6</v>
      </c>
      <c r="AO260" s="45">
        <v>27</v>
      </c>
      <c r="AP260" s="45">
        <v>13600720</v>
      </c>
      <c r="AQ260" s="45">
        <v>7171531</v>
      </c>
      <c r="AR260" s="45">
        <v>6429189</v>
      </c>
      <c r="AS260" s="45">
        <v>64</v>
      </c>
      <c r="AT260" s="45">
        <v>1299983</v>
      </c>
      <c r="AU260" s="45">
        <v>1</v>
      </c>
      <c r="AV260" s="45">
        <v>74</v>
      </c>
      <c r="AW260" s="45">
        <v>961987</v>
      </c>
      <c r="AY260" s="46" t="s">
        <v>54</v>
      </c>
      <c r="AZ260" s="45">
        <v>25</v>
      </c>
      <c r="BA260" s="46" t="s">
        <v>7</v>
      </c>
      <c r="BB260" s="45">
        <v>17</v>
      </c>
      <c r="BC260" s="45">
        <v>6533557</v>
      </c>
    </row>
    <row r="261" spans="38:55" ht="14.25" customHeight="1">
      <c r="AL261" s="46" t="s">
        <v>50</v>
      </c>
      <c r="AM261" s="45">
        <v>22</v>
      </c>
      <c r="AN261" s="46" t="s">
        <v>6</v>
      </c>
      <c r="AO261" s="45">
        <v>27</v>
      </c>
      <c r="AP261" s="45">
        <v>13600720</v>
      </c>
      <c r="AQ261" s="45">
        <v>7171531</v>
      </c>
      <c r="AR261" s="45">
        <v>6429189</v>
      </c>
      <c r="AS261" s="45">
        <v>65</v>
      </c>
      <c r="AT261" s="45">
        <v>889493</v>
      </c>
      <c r="AU261" s="45">
        <v>0.71</v>
      </c>
      <c r="AV261" s="45">
        <v>74</v>
      </c>
      <c r="AW261" s="45">
        <v>658225</v>
      </c>
      <c r="AY261" s="46" t="s">
        <v>54</v>
      </c>
      <c r="AZ261" s="45">
        <v>26</v>
      </c>
      <c r="BA261" s="46" t="s">
        <v>7</v>
      </c>
      <c r="BB261" s="45">
        <v>24</v>
      </c>
      <c r="BC261" s="45">
        <v>5299341</v>
      </c>
    </row>
    <row r="262" spans="38:55" ht="14.25" customHeight="1">
      <c r="AL262" s="46" t="s">
        <v>50</v>
      </c>
      <c r="AM262" s="45">
        <v>23</v>
      </c>
      <c r="AN262" s="46" t="s">
        <v>7</v>
      </c>
      <c r="AO262" s="45">
        <v>3</v>
      </c>
      <c r="AP262" s="45">
        <v>11691420</v>
      </c>
      <c r="AQ262" s="45">
        <v>4266698</v>
      </c>
      <c r="AR262" s="45">
        <v>7424722</v>
      </c>
      <c r="AS262" s="45">
        <v>62</v>
      </c>
      <c r="AT262" s="45">
        <v>984111</v>
      </c>
      <c r="AU262" s="45">
        <v>0.70699999999999996</v>
      </c>
      <c r="AV262" s="45">
        <v>75</v>
      </c>
      <c r="AW262" s="45">
        <v>738083</v>
      </c>
      <c r="AY262" s="46" t="s">
        <v>54</v>
      </c>
      <c r="AZ262" s="45">
        <v>27</v>
      </c>
      <c r="BA262" s="46" t="s">
        <v>8</v>
      </c>
      <c r="BB262" s="45">
        <v>1</v>
      </c>
      <c r="BC262" s="45">
        <v>4114995</v>
      </c>
    </row>
    <row r="263" spans="38:55" ht="14.25" customHeight="1">
      <c r="AL263" s="46" t="s">
        <v>50</v>
      </c>
      <c r="AM263" s="45">
        <v>23</v>
      </c>
      <c r="AN263" s="46" t="s">
        <v>7</v>
      </c>
      <c r="AO263" s="45">
        <v>3</v>
      </c>
      <c r="AP263" s="45">
        <v>11691420</v>
      </c>
      <c r="AQ263" s="45">
        <v>4266698</v>
      </c>
      <c r="AR263" s="45">
        <v>7424722</v>
      </c>
      <c r="AS263" s="45">
        <v>63</v>
      </c>
      <c r="AT263" s="45">
        <v>1346302</v>
      </c>
      <c r="AU263" s="45">
        <v>1</v>
      </c>
      <c r="AV263" s="45">
        <v>75</v>
      </c>
      <c r="AW263" s="45">
        <v>1009726</v>
      </c>
      <c r="AY263" s="46" t="s">
        <v>54</v>
      </c>
      <c r="AZ263" s="45">
        <v>28</v>
      </c>
      <c r="BA263" s="46" t="s">
        <v>8</v>
      </c>
      <c r="BB263" s="45">
        <v>8</v>
      </c>
      <c r="BC263" s="45">
        <v>3036715</v>
      </c>
    </row>
    <row r="264" spans="38:55" ht="14.25" customHeight="1">
      <c r="AL264" s="46" t="s">
        <v>50</v>
      </c>
      <c r="AM264" s="45">
        <v>23</v>
      </c>
      <c r="AN264" s="46" t="s">
        <v>7</v>
      </c>
      <c r="AO264" s="45">
        <v>3</v>
      </c>
      <c r="AP264" s="45">
        <v>11691420</v>
      </c>
      <c r="AQ264" s="45">
        <v>4266698</v>
      </c>
      <c r="AR264" s="45">
        <v>7424722</v>
      </c>
      <c r="AS264" s="45">
        <v>64</v>
      </c>
      <c r="AT264" s="45">
        <v>1299983</v>
      </c>
      <c r="AU264" s="45">
        <v>1</v>
      </c>
      <c r="AV264" s="45">
        <v>76</v>
      </c>
      <c r="AW264" s="45">
        <v>987987</v>
      </c>
      <c r="AY264" s="46" t="s">
        <v>54</v>
      </c>
      <c r="AZ264" s="45">
        <v>29</v>
      </c>
      <c r="BA264" s="46" t="s">
        <v>8</v>
      </c>
      <c r="BB264" s="45">
        <v>15</v>
      </c>
      <c r="BC264" s="45">
        <v>2125126</v>
      </c>
    </row>
    <row r="265" spans="38:55" ht="14.25" customHeight="1">
      <c r="AL265" s="46" t="s">
        <v>50</v>
      </c>
      <c r="AM265" s="45">
        <v>23</v>
      </c>
      <c r="AN265" s="46" t="s">
        <v>7</v>
      </c>
      <c r="AO265" s="45">
        <v>3</v>
      </c>
      <c r="AP265" s="45">
        <v>11691420</v>
      </c>
      <c r="AQ265" s="45">
        <v>4266698</v>
      </c>
      <c r="AR265" s="45">
        <v>7424722</v>
      </c>
      <c r="AS265" s="45">
        <v>65</v>
      </c>
      <c r="AT265" s="45">
        <v>1253268</v>
      </c>
      <c r="AU265" s="45">
        <v>1</v>
      </c>
      <c r="AV265" s="45">
        <v>76</v>
      </c>
      <c r="AW265" s="45">
        <v>952484</v>
      </c>
      <c r="AY265" s="46" t="s">
        <v>54</v>
      </c>
      <c r="AZ265" s="45">
        <v>30</v>
      </c>
      <c r="BA265" s="46" t="s">
        <v>8</v>
      </c>
      <c r="BB265" s="45">
        <v>23</v>
      </c>
      <c r="BC265" s="45">
        <v>1397501</v>
      </c>
    </row>
    <row r="266" spans="38:55" ht="14.25" customHeight="1">
      <c r="AL266" s="46" t="s">
        <v>50</v>
      </c>
      <c r="AM266" s="45">
        <v>23</v>
      </c>
      <c r="AN266" s="46" t="s">
        <v>7</v>
      </c>
      <c r="AO266" s="45">
        <v>3</v>
      </c>
      <c r="AP266" s="45">
        <v>11691420</v>
      </c>
      <c r="AQ266" s="45">
        <v>4266698</v>
      </c>
      <c r="AR266" s="45">
        <v>7424722</v>
      </c>
      <c r="AS266" s="45">
        <v>66</v>
      </c>
      <c r="AT266" s="45">
        <v>1809257</v>
      </c>
      <c r="AU266" s="45">
        <v>1</v>
      </c>
      <c r="AV266" s="45">
        <v>77</v>
      </c>
      <c r="AW266" s="45">
        <v>1393128</v>
      </c>
      <c r="AY266" s="46" t="s">
        <v>54</v>
      </c>
      <c r="AZ266" s="45">
        <v>31</v>
      </c>
      <c r="BA266" s="46" t="s">
        <v>8</v>
      </c>
      <c r="BB266" s="45">
        <v>29</v>
      </c>
      <c r="BC266" s="45">
        <v>877713</v>
      </c>
    </row>
    <row r="267" spans="38:55" ht="14.25" customHeight="1">
      <c r="AL267" s="46" t="s">
        <v>50</v>
      </c>
      <c r="AM267" s="45">
        <v>23</v>
      </c>
      <c r="AN267" s="46" t="s">
        <v>7</v>
      </c>
      <c r="AO267" s="45">
        <v>3</v>
      </c>
      <c r="AP267" s="45">
        <v>11691420</v>
      </c>
      <c r="AQ267" s="45">
        <v>4266698</v>
      </c>
      <c r="AR267" s="45">
        <v>7424722</v>
      </c>
      <c r="AS267" s="45">
        <v>67</v>
      </c>
      <c r="AT267" s="45">
        <v>731801</v>
      </c>
      <c r="AU267" s="45">
        <v>0.42099999999999999</v>
      </c>
      <c r="AV267" s="45">
        <v>77</v>
      </c>
      <c r="AW267" s="45">
        <v>563487</v>
      </c>
      <c r="AY267" s="46" t="s">
        <v>54</v>
      </c>
      <c r="AZ267" s="45">
        <v>32</v>
      </c>
      <c r="BA267" s="46" t="s">
        <v>9</v>
      </c>
      <c r="BB267" s="45">
        <v>5</v>
      </c>
      <c r="BC267" s="45">
        <v>549996</v>
      </c>
    </row>
    <row r="268" spans="38:55" ht="14.25" customHeight="1">
      <c r="AL268" s="46" t="s">
        <v>50</v>
      </c>
      <c r="AM268" s="45">
        <v>24</v>
      </c>
      <c r="AN268" s="46" t="s">
        <v>7</v>
      </c>
      <c r="AO268" s="45">
        <v>10</v>
      </c>
      <c r="AP268" s="45">
        <v>9872994</v>
      </c>
      <c r="AQ268" s="45">
        <v>3228729</v>
      </c>
      <c r="AR268" s="45">
        <v>6644265</v>
      </c>
      <c r="AS268" s="45">
        <v>63</v>
      </c>
      <c r="AT268" s="45">
        <v>511987</v>
      </c>
      <c r="AU268" s="45">
        <v>0.38</v>
      </c>
      <c r="AV268" s="45">
        <v>76</v>
      </c>
      <c r="AW268" s="45">
        <v>389110</v>
      </c>
      <c r="AY268" s="46" t="s">
        <v>54</v>
      </c>
      <c r="AZ268" s="45">
        <v>33</v>
      </c>
      <c r="BA268" s="46" t="s">
        <v>9</v>
      </c>
      <c r="BB268" s="45">
        <v>12</v>
      </c>
      <c r="BC268" s="45">
        <v>409538</v>
      </c>
    </row>
    <row r="269" spans="38:55" ht="14.25" customHeight="1">
      <c r="AL269" s="46" t="s">
        <v>50</v>
      </c>
      <c r="AM269" s="45">
        <v>24</v>
      </c>
      <c r="AN269" s="46" t="s">
        <v>7</v>
      </c>
      <c r="AO269" s="45">
        <v>10</v>
      </c>
      <c r="AP269" s="45">
        <v>9872994</v>
      </c>
      <c r="AQ269" s="45">
        <v>3228729</v>
      </c>
      <c r="AR269" s="45">
        <v>6644265</v>
      </c>
      <c r="AS269" s="45">
        <v>64</v>
      </c>
      <c r="AT269" s="45">
        <v>1299983</v>
      </c>
      <c r="AU269" s="45">
        <v>1</v>
      </c>
      <c r="AV269" s="45">
        <v>77</v>
      </c>
      <c r="AW269" s="45">
        <v>1000987</v>
      </c>
      <c r="AY269" s="46" t="s">
        <v>54</v>
      </c>
      <c r="AZ269" s="45">
        <v>34</v>
      </c>
      <c r="BA269" s="46" t="s">
        <v>9</v>
      </c>
      <c r="BB269" s="45">
        <v>19</v>
      </c>
      <c r="BC269" s="45">
        <v>440525</v>
      </c>
    </row>
    <row r="270" spans="38:55" ht="14.25" customHeight="1">
      <c r="AL270" s="46" t="s">
        <v>50</v>
      </c>
      <c r="AM270" s="45">
        <v>24</v>
      </c>
      <c r="AN270" s="46" t="s">
        <v>7</v>
      </c>
      <c r="AO270" s="45">
        <v>10</v>
      </c>
      <c r="AP270" s="45">
        <v>9872994</v>
      </c>
      <c r="AQ270" s="45">
        <v>3228729</v>
      </c>
      <c r="AR270" s="45">
        <v>6644265</v>
      </c>
      <c r="AS270" s="45">
        <v>65</v>
      </c>
      <c r="AT270" s="45">
        <v>1253268</v>
      </c>
      <c r="AU270" s="45">
        <v>1</v>
      </c>
      <c r="AV270" s="45">
        <v>77</v>
      </c>
      <c r="AW270" s="45">
        <v>965016</v>
      </c>
      <c r="AY270" s="46" t="s">
        <v>54</v>
      </c>
      <c r="AZ270" s="45">
        <v>35</v>
      </c>
      <c r="BA270" s="46" t="s">
        <v>9</v>
      </c>
      <c r="BB270" s="45">
        <v>26</v>
      </c>
      <c r="BC270" s="45">
        <v>610876</v>
      </c>
    </row>
    <row r="271" spans="38:55" ht="14.25" customHeight="1">
      <c r="AL271" s="46" t="s">
        <v>50</v>
      </c>
      <c r="AM271" s="45">
        <v>24</v>
      </c>
      <c r="AN271" s="46" t="s">
        <v>7</v>
      </c>
      <c r="AO271" s="45">
        <v>10</v>
      </c>
      <c r="AP271" s="45">
        <v>9872994</v>
      </c>
      <c r="AQ271" s="45">
        <v>3228729</v>
      </c>
      <c r="AR271" s="45">
        <v>6644265</v>
      </c>
      <c r="AS271" s="45">
        <v>66</v>
      </c>
      <c r="AT271" s="45">
        <v>1809257</v>
      </c>
      <c r="AU271" s="45">
        <v>1</v>
      </c>
      <c r="AV271" s="45">
        <v>78</v>
      </c>
      <c r="AW271" s="45">
        <v>1411220</v>
      </c>
      <c r="AY271" s="46" t="s">
        <v>54</v>
      </c>
      <c r="AZ271" s="45">
        <v>36</v>
      </c>
      <c r="BA271" s="46" t="s">
        <v>10</v>
      </c>
      <c r="BB271" s="45">
        <v>2</v>
      </c>
      <c r="BC271" s="45">
        <v>533985</v>
      </c>
    </row>
    <row r="272" spans="38:55" ht="14.25" customHeight="1">
      <c r="AL272" s="46" t="s">
        <v>50</v>
      </c>
      <c r="AM272" s="45">
        <v>24</v>
      </c>
      <c r="AN272" s="46" t="s">
        <v>7</v>
      </c>
      <c r="AO272" s="45">
        <v>10</v>
      </c>
      <c r="AP272" s="45">
        <v>9872994</v>
      </c>
      <c r="AQ272" s="45">
        <v>3228729</v>
      </c>
      <c r="AR272" s="45">
        <v>6644265</v>
      </c>
      <c r="AS272" s="45">
        <v>67</v>
      </c>
      <c r="AT272" s="45">
        <v>1738061</v>
      </c>
      <c r="AU272" s="45">
        <v>1</v>
      </c>
      <c r="AV272" s="45">
        <v>79</v>
      </c>
      <c r="AW272" s="45">
        <v>1373068</v>
      </c>
      <c r="AY272" s="46" t="s">
        <v>54</v>
      </c>
      <c r="AZ272" s="45">
        <v>37</v>
      </c>
      <c r="BA272" s="46" t="s">
        <v>10</v>
      </c>
      <c r="BB272" s="45">
        <v>9</v>
      </c>
      <c r="BC272" s="45">
        <v>325883</v>
      </c>
    </row>
    <row r="273" spans="38:55" ht="14.25" customHeight="1">
      <c r="AL273" s="46" t="s">
        <v>50</v>
      </c>
      <c r="AM273" s="45">
        <v>24</v>
      </c>
      <c r="AN273" s="46" t="s">
        <v>7</v>
      </c>
      <c r="AO273" s="45">
        <v>10</v>
      </c>
      <c r="AP273" s="45">
        <v>9872994</v>
      </c>
      <c r="AQ273" s="45">
        <v>3228729</v>
      </c>
      <c r="AR273" s="45">
        <v>6644265</v>
      </c>
      <c r="AS273" s="45">
        <v>68</v>
      </c>
      <c r="AT273" s="45">
        <v>31709</v>
      </c>
      <c r="AU273" s="45">
        <v>1.9E-2</v>
      </c>
      <c r="AV273" s="45">
        <v>80</v>
      </c>
      <c r="AW273" s="45">
        <v>25367</v>
      </c>
      <c r="AY273" s="46" t="s">
        <v>54</v>
      </c>
      <c r="AZ273" s="45">
        <v>38</v>
      </c>
      <c r="BA273" s="46" t="s">
        <v>10</v>
      </c>
      <c r="BB273" s="45">
        <v>16</v>
      </c>
      <c r="BC273" s="45">
        <v>150247</v>
      </c>
    </row>
    <row r="274" spans="38:55" ht="14.25" customHeight="1">
      <c r="AL274" s="46" t="s">
        <v>50</v>
      </c>
      <c r="AM274" s="45">
        <v>25</v>
      </c>
      <c r="AN274" s="46" t="s">
        <v>7</v>
      </c>
      <c r="AO274" s="45">
        <v>17</v>
      </c>
      <c r="AP274" s="45">
        <v>8164077</v>
      </c>
      <c r="AQ274" s="45">
        <v>2483665</v>
      </c>
      <c r="AR274" s="45">
        <v>5680412</v>
      </c>
      <c r="AS274" s="45">
        <v>64</v>
      </c>
      <c r="AT274" s="45">
        <v>103053</v>
      </c>
      <c r="AU274" s="45">
        <v>7.9000000000000001E-2</v>
      </c>
      <c r="AV274" s="45">
        <v>77</v>
      </c>
      <c r="AW274" s="45">
        <v>79351</v>
      </c>
      <c r="AY274" s="46" t="s">
        <v>54</v>
      </c>
      <c r="AZ274" s="45">
        <v>39</v>
      </c>
      <c r="BA274" s="46" t="s">
        <v>10</v>
      </c>
      <c r="BB274" s="45">
        <v>23</v>
      </c>
      <c r="BC274" s="45">
        <v>27540</v>
      </c>
    </row>
    <row r="275" spans="38:55" ht="14.25" customHeight="1">
      <c r="AL275" s="46" t="s">
        <v>50</v>
      </c>
      <c r="AM275" s="45">
        <v>25</v>
      </c>
      <c r="AN275" s="46" t="s">
        <v>7</v>
      </c>
      <c r="AO275" s="45">
        <v>17</v>
      </c>
      <c r="AP275" s="45">
        <v>8164077</v>
      </c>
      <c r="AQ275" s="45">
        <v>2483665</v>
      </c>
      <c r="AR275" s="45">
        <v>5680412</v>
      </c>
      <c r="AS275" s="45">
        <v>65</v>
      </c>
      <c r="AT275" s="45">
        <v>1253268</v>
      </c>
      <c r="AU275" s="45">
        <v>1</v>
      </c>
      <c r="AV275" s="45">
        <v>78</v>
      </c>
      <c r="AW275" s="45">
        <v>977549</v>
      </c>
      <c r="AY275" s="46" t="s">
        <v>55</v>
      </c>
      <c r="AZ275" s="45">
        <v>10</v>
      </c>
      <c r="BA275" s="46" t="s">
        <v>4</v>
      </c>
      <c r="BB275" s="45">
        <v>4</v>
      </c>
      <c r="BC275" s="45">
        <v>2113677</v>
      </c>
    </row>
    <row r="276" spans="38:55" ht="14.25" customHeight="1">
      <c r="AL276" s="46" t="s">
        <v>50</v>
      </c>
      <c r="AM276" s="45">
        <v>25</v>
      </c>
      <c r="AN276" s="46" t="s">
        <v>7</v>
      </c>
      <c r="AO276" s="45">
        <v>17</v>
      </c>
      <c r="AP276" s="45">
        <v>8164077</v>
      </c>
      <c r="AQ276" s="45">
        <v>2483665</v>
      </c>
      <c r="AR276" s="45">
        <v>5680412</v>
      </c>
      <c r="AS276" s="45">
        <v>66</v>
      </c>
      <c r="AT276" s="45">
        <v>1809257</v>
      </c>
      <c r="AU276" s="45">
        <v>1</v>
      </c>
      <c r="AV276" s="45">
        <v>79</v>
      </c>
      <c r="AW276" s="45">
        <v>1429313</v>
      </c>
      <c r="AY276" s="46" t="s">
        <v>55</v>
      </c>
      <c r="AZ276" s="45">
        <v>11</v>
      </c>
      <c r="BA276" s="46" t="s">
        <v>4</v>
      </c>
      <c r="BB276" s="45">
        <v>11</v>
      </c>
      <c r="BC276" s="45">
        <v>2178761</v>
      </c>
    </row>
    <row r="277" spans="38:55" ht="14.25" customHeight="1">
      <c r="AL277" s="46" t="s">
        <v>50</v>
      </c>
      <c r="AM277" s="45">
        <v>25</v>
      </c>
      <c r="AN277" s="46" t="s">
        <v>7</v>
      </c>
      <c r="AO277" s="45">
        <v>17</v>
      </c>
      <c r="AP277" s="45">
        <v>8164077</v>
      </c>
      <c r="AQ277" s="45">
        <v>2483665</v>
      </c>
      <c r="AR277" s="45">
        <v>5680412</v>
      </c>
      <c r="AS277" s="45">
        <v>67</v>
      </c>
      <c r="AT277" s="45">
        <v>1738061</v>
      </c>
      <c r="AU277" s="45">
        <v>1</v>
      </c>
      <c r="AV277" s="45">
        <v>80</v>
      </c>
      <c r="AW277" s="45">
        <v>1390449</v>
      </c>
      <c r="AY277" s="46" t="s">
        <v>55</v>
      </c>
      <c r="AZ277" s="45">
        <v>12</v>
      </c>
      <c r="BA277" s="46" t="s">
        <v>4</v>
      </c>
      <c r="BB277" s="45">
        <v>18</v>
      </c>
      <c r="BC277" s="45">
        <v>2313203</v>
      </c>
    </row>
    <row r="278" spans="38:55" ht="14.25" customHeight="1">
      <c r="AL278" s="46" t="s">
        <v>50</v>
      </c>
      <c r="AM278" s="45">
        <v>25</v>
      </c>
      <c r="AN278" s="46" t="s">
        <v>7</v>
      </c>
      <c r="AO278" s="45">
        <v>17</v>
      </c>
      <c r="AP278" s="45">
        <v>8164077</v>
      </c>
      <c r="AQ278" s="45">
        <v>2483665</v>
      </c>
      <c r="AR278" s="45">
        <v>5680412</v>
      </c>
      <c r="AS278" s="45">
        <v>68</v>
      </c>
      <c r="AT278" s="45">
        <v>776773</v>
      </c>
      <c r="AU278" s="45">
        <v>0.46600000000000003</v>
      </c>
      <c r="AV278" s="45">
        <v>81</v>
      </c>
      <c r="AW278" s="45">
        <v>629186</v>
      </c>
      <c r="AY278" s="46" t="s">
        <v>55</v>
      </c>
      <c r="AZ278" s="45">
        <v>13</v>
      </c>
      <c r="BA278" s="46" t="s">
        <v>4</v>
      </c>
      <c r="BB278" s="45">
        <v>25</v>
      </c>
      <c r="BC278" s="45">
        <v>2525318</v>
      </c>
    </row>
    <row r="279" spans="38:55" ht="14.25" customHeight="1">
      <c r="AL279" s="46" t="s">
        <v>50</v>
      </c>
      <c r="AM279" s="45">
        <v>26</v>
      </c>
      <c r="AN279" s="46" t="s">
        <v>7</v>
      </c>
      <c r="AO279" s="45">
        <v>24</v>
      </c>
      <c r="AP279" s="45">
        <v>6583305</v>
      </c>
      <c r="AQ279" s="45">
        <v>1749453</v>
      </c>
      <c r="AR279" s="45">
        <v>4833852</v>
      </c>
      <c r="AS279" s="45">
        <v>66</v>
      </c>
      <c r="AT279" s="45">
        <v>1584806</v>
      </c>
      <c r="AU279" s="45">
        <v>0.876</v>
      </c>
      <c r="AV279" s="45">
        <v>79</v>
      </c>
      <c r="AW279" s="45">
        <v>1251997</v>
      </c>
      <c r="AY279" s="46" t="s">
        <v>55</v>
      </c>
      <c r="AZ279" s="45">
        <v>14</v>
      </c>
      <c r="BA279" s="46" t="s">
        <v>5</v>
      </c>
      <c r="BB279" s="45">
        <v>1</v>
      </c>
      <c r="BC279" s="45">
        <v>2200236</v>
      </c>
    </row>
    <row r="280" spans="38:55" ht="14.25" customHeight="1">
      <c r="AL280" s="46" t="s">
        <v>50</v>
      </c>
      <c r="AM280" s="45">
        <v>26</v>
      </c>
      <c r="AN280" s="46" t="s">
        <v>7</v>
      </c>
      <c r="AO280" s="45">
        <v>24</v>
      </c>
      <c r="AP280" s="45">
        <v>6583305</v>
      </c>
      <c r="AQ280" s="45">
        <v>1749453</v>
      </c>
      <c r="AR280" s="45">
        <v>4833852</v>
      </c>
      <c r="AS280" s="45">
        <v>67</v>
      </c>
      <c r="AT280" s="45">
        <v>1738061</v>
      </c>
      <c r="AU280" s="45">
        <v>1</v>
      </c>
      <c r="AV280" s="45">
        <v>80</v>
      </c>
      <c r="AW280" s="45">
        <v>1390449</v>
      </c>
      <c r="AY280" s="46" t="s">
        <v>55</v>
      </c>
      <c r="AZ280" s="45">
        <v>15</v>
      </c>
      <c r="BA280" s="46" t="s">
        <v>5</v>
      </c>
      <c r="BB280" s="45">
        <v>8</v>
      </c>
      <c r="BC280" s="45">
        <v>2570867</v>
      </c>
    </row>
    <row r="281" spans="38:55" ht="14.25" customHeight="1">
      <c r="AL281" s="46" t="s">
        <v>50</v>
      </c>
      <c r="AM281" s="45">
        <v>26</v>
      </c>
      <c r="AN281" s="46" t="s">
        <v>7</v>
      </c>
      <c r="AO281" s="45">
        <v>24</v>
      </c>
      <c r="AP281" s="45">
        <v>6583305</v>
      </c>
      <c r="AQ281" s="45">
        <v>1749453</v>
      </c>
      <c r="AR281" s="45">
        <v>4833852</v>
      </c>
      <c r="AS281" s="45">
        <v>68</v>
      </c>
      <c r="AT281" s="45">
        <v>1510985</v>
      </c>
      <c r="AU281" s="45">
        <v>0.90700000000000003</v>
      </c>
      <c r="AV281" s="45">
        <v>81</v>
      </c>
      <c r="AW281" s="45">
        <v>1223898</v>
      </c>
      <c r="AY281" s="46" t="s">
        <v>55</v>
      </c>
      <c r="AZ281" s="45">
        <v>16</v>
      </c>
      <c r="BA281" s="46" t="s">
        <v>5</v>
      </c>
      <c r="BB281" s="45">
        <v>15</v>
      </c>
      <c r="BC281" s="45">
        <v>3040003</v>
      </c>
    </row>
    <row r="282" spans="38:55" ht="14.25" customHeight="1">
      <c r="AL282" s="46" t="s">
        <v>50</v>
      </c>
      <c r="AM282" s="45">
        <v>27</v>
      </c>
      <c r="AN282" s="46" t="s">
        <v>8</v>
      </c>
      <c r="AO282" s="45">
        <v>1</v>
      </c>
      <c r="AP282" s="45">
        <v>5149314</v>
      </c>
      <c r="AQ282" s="45">
        <v>1054631</v>
      </c>
      <c r="AR282" s="45">
        <v>4094683</v>
      </c>
      <c r="AS282" s="45">
        <v>66</v>
      </c>
      <c r="AT282" s="45">
        <v>150815</v>
      </c>
      <c r="AU282" s="45">
        <v>8.3000000000000004E-2</v>
      </c>
      <c r="AV282" s="45">
        <v>78</v>
      </c>
      <c r="AW282" s="45">
        <v>117636</v>
      </c>
      <c r="AY282" s="46" t="s">
        <v>55</v>
      </c>
      <c r="AZ282" s="45">
        <v>17</v>
      </c>
      <c r="BA282" s="46" t="s">
        <v>5</v>
      </c>
      <c r="BB282" s="45">
        <v>22</v>
      </c>
      <c r="BC282" s="45">
        <v>3655119</v>
      </c>
    </row>
    <row r="283" spans="38:55" ht="14.25" customHeight="1">
      <c r="AL283" s="46" t="s">
        <v>50</v>
      </c>
      <c r="AM283" s="45">
        <v>27</v>
      </c>
      <c r="AN283" s="46" t="s">
        <v>8</v>
      </c>
      <c r="AO283" s="45">
        <v>1</v>
      </c>
      <c r="AP283" s="45">
        <v>5149314</v>
      </c>
      <c r="AQ283" s="45">
        <v>1054631</v>
      </c>
      <c r="AR283" s="45">
        <v>4094683</v>
      </c>
      <c r="AS283" s="45">
        <v>67</v>
      </c>
      <c r="AT283" s="45">
        <v>1738061</v>
      </c>
      <c r="AU283" s="45">
        <v>1</v>
      </c>
      <c r="AV283" s="45">
        <v>79</v>
      </c>
      <c r="AW283" s="45">
        <v>1373068</v>
      </c>
      <c r="AY283" s="46" t="s">
        <v>55</v>
      </c>
      <c r="AZ283" s="45">
        <v>18</v>
      </c>
      <c r="BA283" s="46" t="s">
        <v>5</v>
      </c>
      <c r="BB283" s="45">
        <v>29</v>
      </c>
      <c r="BC283" s="45">
        <v>4421463</v>
      </c>
    </row>
    <row r="284" spans="38:55" ht="14.25" customHeight="1">
      <c r="AL284" s="46" t="s">
        <v>50</v>
      </c>
      <c r="AM284" s="45">
        <v>27</v>
      </c>
      <c r="AN284" s="46" t="s">
        <v>8</v>
      </c>
      <c r="AO284" s="45">
        <v>1</v>
      </c>
      <c r="AP284" s="45">
        <v>5149314</v>
      </c>
      <c r="AQ284" s="45">
        <v>1054631</v>
      </c>
      <c r="AR284" s="45">
        <v>4094683</v>
      </c>
      <c r="AS284" s="45">
        <v>68</v>
      </c>
      <c r="AT284" s="45">
        <v>1666335</v>
      </c>
      <c r="AU284" s="45">
        <v>1</v>
      </c>
      <c r="AV284" s="45">
        <v>80</v>
      </c>
      <c r="AW284" s="45">
        <v>1333068</v>
      </c>
      <c r="AY284" s="46" t="s">
        <v>55</v>
      </c>
      <c r="AZ284" s="45">
        <v>19</v>
      </c>
      <c r="BA284" s="46" t="s">
        <v>6</v>
      </c>
      <c r="BB284" s="45">
        <v>6</v>
      </c>
      <c r="BC284" s="45">
        <v>5375588</v>
      </c>
    </row>
    <row r="285" spans="38:55" ht="14.25" customHeight="1">
      <c r="AL285" s="46" t="s">
        <v>50</v>
      </c>
      <c r="AM285" s="45">
        <v>27</v>
      </c>
      <c r="AN285" s="46" t="s">
        <v>8</v>
      </c>
      <c r="AO285" s="45">
        <v>1</v>
      </c>
      <c r="AP285" s="45">
        <v>5149314</v>
      </c>
      <c r="AQ285" s="45">
        <v>1054631</v>
      </c>
      <c r="AR285" s="45">
        <v>4094683</v>
      </c>
      <c r="AS285" s="45">
        <v>69</v>
      </c>
      <c r="AT285" s="45">
        <v>539471</v>
      </c>
      <c r="AU285" s="45">
        <v>0.33800000000000002</v>
      </c>
      <c r="AV285" s="45">
        <v>81</v>
      </c>
      <c r="AW285" s="45">
        <v>436972</v>
      </c>
      <c r="AY285" s="46" t="s">
        <v>55</v>
      </c>
      <c r="AZ285" s="45">
        <v>20</v>
      </c>
      <c r="BA285" s="46" t="s">
        <v>6</v>
      </c>
      <c r="BB285" s="45">
        <v>13</v>
      </c>
      <c r="BC285" s="45">
        <v>6489578</v>
      </c>
    </row>
    <row r="286" spans="38:55" ht="14.25" customHeight="1">
      <c r="AL286" s="46" t="s">
        <v>50</v>
      </c>
      <c r="AM286" s="45">
        <v>28</v>
      </c>
      <c r="AN286" s="46" t="s">
        <v>8</v>
      </c>
      <c r="AO286" s="45">
        <v>8</v>
      </c>
      <c r="AP286" s="45">
        <v>3880740</v>
      </c>
      <c r="AQ286" s="45">
        <v>427737</v>
      </c>
      <c r="AR286" s="45">
        <v>3453003</v>
      </c>
      <c r="AS286" s="45">
        <v>67</v>
      </c>
      <c r="AT286" s="45">
        <v>620302</v>
      </c>
      <c r="AU286" s="45">
        <v>0.35699999999999998</v>
      </c>
      <c r="AV286" s="45">
        <v>77</v>
      </c>
      <c r="AW286" s="45">
        <v>477633</v>
      </c>
      <c r="AY286" s="46" t="s">
        <v>55</v>
      </c>
      <c r="AZ286" s="45">
        <v>21</v>
      </c>
      <c r="BA286" s="46" t="s">
        <v>6</v>
      </c>
      <c r="BB286" s="45">
        <v>20</v>
      </c>
      <c r="BC286" s="45">
        <v>7906334</v>
      </c>
    </row>
    <row r="287" spans="38:55" ht="14.25" customHeight="1">
      <c r="AL287" s="46" t="s">
        <v>50</v>
      </c>
      <c r="AM287" s="45">
        <v>28</v>
      </c>
      <c r="AN287" s="46" t="s">
        <v>8</v>
      </c>
      <c r="AO287" s="45">
        <v>8</v>
      </c>
      <c r="AP287" s="45">
        <v>3880740</v>
      </c>
      <c r="AQ287" s="45">
        <v>427737</v>
      </c>
      <c r="AR287" s="45">
        <v>3453003</v>
      </c>
      <c r="AS287" s="45">
        <v>68</v>
      </c>
      <c r="AT287" s="45">
        <v>1666335</v>
      </c>
      <c r="AU287" s="45">
        <v>1</v>
      </c>
      <c r="AV287" s="45">
        <v>78</v>
      </c>
      <c r="AW287" s="45">
        <v>1299741</v>
      </c>
      <c r="AY287" s="46" t="s">
        <v>55</v>
      </c>
      <c r="AZ287" s="45">
        <v>22</v>
      </c>
      <c r="BA287" s="46" t="s">
        <v>6</v>
      </c>
      <c r="BB287" s="45">
        <v>27</v>
      </c>
      <c r="BC287" s="45">
        <v>9540545</v>
      </c>
    </row>
    <row r="288" spans="38:55" ht="14.25" customHeight="1">
      <c r="AL288" s="46" t="s">
        <v>50</v>
      </c>
      <c r="AM288" s="45">
        <v>28</v>
      </c>
      <c r="AN288" s="46" t="s">
        <v>8</v>
      </c>
      <c r="AO288" s="45">
        <v>8</v>
      </c>
      <c r="AP288" s="45">
        <v>3880740</v>
      </c>
      <c r="AQ288" s="45">
        <v>427737</v>
      </c>
      <c r="AR288" s="45">
        <v>3453003</v>
      </c>
      <c r="AS288" s="45">
        <v>69</v>
      </c>
      <c r="AT288" s="45">
        <v>1166365</v>
      </c>
      <c r="AU288" s="45">
        <v>0.73199999999999998</v>
      </c>
      <c r="AV288" s="45">
        <v>79</v>
      </c>
      <c r="AW288" s="45">
        <v>921428</v>
      </c>
      <c r="AY288" s="46" t="s">
        <v>55</v>
      </c>
      <c r="AZ288" s="45">
        <v>23</v>
      </c>
      <c r="BA288" s="46" t="s">
        <v>7</v>
      </c>
      <c r="BB288" s="45">
        <v>3</v>
      </c>
      <c r="BC288" s="45">
        <v>8978797</v>
      </c>
    </row>
    <row r="289" spans="38:55" ht="14.25" customHeight="1">
      <c r="AL289" s="46" t="s">
        <v>50</v>
      </c>
      <c r="AM289" s="45">
        <v>29</v>
      </c>
      <c r="AN289" s="46" t="s">
        <v>8</v>
      </c>
      <c r="AO289" s="45">
        <v>15</v>
      </c>
      <c r="AP289" s="45">
        <v>2796218</v>
      </c>
      <c r="AQ289" s="45">
        <v>0</v>
      </c>
      <c r="AR289" s="45">
        <v>2796218</v>
      </c>
      <c r="AS289" s="45">
        <v>68</v>
      </c>
      <c r="AT289" s="45">
        <v>1202116</v>
      </c>
      <c r="AU289" s="45">
        <v>0.72099999999999997</v>
      </c>
      <c r="AV289" s="45">
        <v>76</v>
      </c>
      <c r="AW289" s="45">
        <v>913608</v>
      </c>
      <c r="AY289" s="46" t="s">
        <v>55</v>
      </c>
      <c r="AZ289" s="45">
        <v>24</v>
      </c>
      <c r="BA289" s="46" t="s">
        <v>7</v>
      </c>
      <c r="BB289" s="45">
        <v>10</v>
      </c>
      <c r="BC289" s="45">
        <v>7763692</v>
      </c>
    </row>
    <row r="290" spans="38:55" ht="14.25" customHeight="1">
      <c r="AL290" s="46" t="s">
        <v>50</v>
      </c>
      <c r="AM290" s="45">
        <v>29</v>
      </c>
      <c r="AN290" s="46" t="s">
        <v>8</v>
      </c>
      <c r="AO290" s="45">
        <v>15</v>
      </c>
      <c r="AP290" s="45">
        <v>2796218</v>
      </c>
      <c r="AQ290" s="45">
        <v>0</v>
      </c>
      <c r="AR290" s="45">
        <v>2796218</v>
      </c>
      <c r="AS290" s="45">
        <v>69</v>
      </c>
      <c r="AT290" s="45">
        <v>1594102</v>
      </c>
      <c r="AU290" s="45">
        <v>1</v>
      </c>
      <c r="AV290" s="45">
        <v>76</v>
      </c>
      <c r="AW290" s="45">
        <v>1211518</v>
      </c>
      <c r="AY290" s="46" t="s">
        <v>55</v>
      </c>
      <c r="AZ290" s="45">
        <v>25</v>
      </c>
      <c r="BA290" s="46" t="s">
        <v>7</v>
      </c>
      <c r="BB290" s="45">
        <v>17</v>
      </c>
      <c r="BC290" s="45">
        <v>6533557</v>
      </c>
    </row>
    <row r="291" spans="38:55" ht="14.25" customHeight="1">
      <c r="AL291" s="46" t="s">
        <v>50</v>
      </c>
      <c r="AM291" s="45">
        <v>30</v>
      </c>
      <c r="AN291" s="46" t="s">
        <v>8</v>
      </c>
      <c r="AO291" s="45">
        <v>23</v>
      </c>
      <c r="AP291" s="45">
        <v>1914385</v>
      </c>
      <c r="AQ291" s="45">
        <v>0</v>
      </c>
      <c r="AR291" s="45">
        <v>1914385</v>
      </c>
      <c r="AS291" s="45">
        <v>68</v>
      </c>
      <c r="AT291" s="45">
        <v>320283</v>
      </c>
      <c r="AU291" s="45">
        <v>0.192</v>
      </c>
      <c r="AV291" s="45">
        <v>73</v>
      </c>
      <c r="AW291" s="45">
        <v>233807</v>
      </c>
      <c r="AY291" s="46" t="s">
        <v>55</v>
      </c>
      <c r="AZ291" s="45">
        <v>26</v>
      </c>
      <c r="BA291" s="46" t="s">
        <v>7</v>
      </c>
      <c r="BB291" s="45">
        <v>24</v>
      </c>
      <c r="BC291" s="45">
        <v>5299341</v>
      </c>
    </row>
    <row r="292" spans="38:55" ht="14.25" customHeight="1">
      <c r="AL292" s="46" t="s">
        <v>50</v>
      </c>
      <c r="AM292" s="45">
        <v>30</v>
      </c>
      <c r="AN292" s="46" t="s">
        <v>8</v>
      </c>
      <c r="AO292" s="45">
        <v>23</v>
      </c>
      <c r="AP292" s="45">
        <v>1914385</v>
      </c>
      <c r="AQ292" s="45">
        <v>0</v>
      </c>
      <c r="AR292" s="45">
        <v>1914385</v>
      </c>
      <c r="AS292" s="45">
        <v>69</v>
      </c>
      <c r="AT292" s="45">
        <v>1594102</v>
      </c>
      <c r="AU292" s="45">
        <v>1</v>
      </c>
      <c r="AV292" s="45">
        <v>73</v>
      </c>
      <c r="AW292" s="45">
        <v>1163694</v>
      </c>
      <c r="AY292" s="46" t="s">
        <v>55</v>
      </c>
      <c r="AZ292" s="45">
        <v>27</v>
      </c>
      <c r="BA292" s="46" t="s">
        <v>8</v>
      </c>
      <c r="BB292" s="45">
        <v>1</v>
      </c>
      <c r="BC292" s="45">
        <v>4114995</v>
      </c>
    </row>
    <row r="293" spans="38:55" ht="14.25" customHeight="1">
      <c r="AL293" s="46" t="s">
        <v>50</v>
      </c>
      <c r="AM293" s="45">
        <v>31</v>
      </c>
      <c r="AN293" s="46" t="s">
        <v>8</v>
      </c>
      <c r="AO293" s="45">
        <v>29</v>
      </c>
      <c r="AP293" s="45">
        <v>1253876</v>
      </c>
      <c r="AQ293" s="45">
        <v>0</v>
      </c>
      <c r="AR293" s="45">
        <v>1253876</v>
      </c>
      <c r="AS293" s="45">
        <v>69</v>
      </c>
      <c r="AT293" s="45">
        <v>1253876</v>
      </c>
      <c r="AU293" s="45">
        <v>0.78700000000000003</v>
      </c>
      <c r="AV293" s="45">
        <v>70</v>
      </c>
      <c r="AW293" s="45">
        <v>877713</v>
      </c>
      <c r="AY293" s="46" t="s">
        <v>55</v>
      </c>
      <c r="AZ293" s="45">
        <v>28</v>
      </c>
      <c r="BA293" s="46" t="s">
        <v>8</v>
      </c>
      <c r="BB293" s="45">
        <v>8</v>
      </c>
      <c r="BC293" s="45">
        <v>3036715</v>
      </c>
    </row>
    <row r="294" spans="38:55" ht="14.25" customHeight="1">
      <c r="AL294" s="46" t="s">
        <v>50</v>
      </c>
      <c r="AM294" s="45">
        <v>32</v>
      </c>
      <c r="AN294" s="46" t="s">
        <v>9</v>
      </c>
      <c r="AO294" s="45">
        <v>5</v>
      </c>
      <c r="AP294" s="45">
        <v>833327</v>
      </c>
      <c r="AQ294" s="45">
        <v>0</v>
      </c>
      <c r="AR294" s="45">
        <v>833327</v>
      </c>
      <c r="AS294" s="45">
        <v>69</v>
      </c>
      <c r="AT294" s="45">
        <v>833327</v>
      </c>
      <c r="AU294" s="45">
        <v>0.52300000000000002</v>
      </c>
      <c r="AV294" s="45">
        <v>66</v>
      </c>
      <c r="AW294" s="45">
        <v>549996</v>
      </c>
      <c r="AY294" s="46" t="s">
        <v>55</v>
      </c>
      <c r="AZ294" s="45">
        <v>29</v>
      </c>
      <c r="BA294" s="46" t="s">
        <v>8</v>
      </c>
      <c r="BB294" s="45">
        <v>15</v>
      </c>
      <c r="BC294" s="45">
        <v>2125126</v>
      </c>
    </row>
    <row r="295" spans="38:55" ht="14.25" customHeight="1">
      <c r="AL295" s="46" t="s">
        <v>50</v>
      </c>
      <c r="AM295" s="45">
        <v>33</v>
      </c>
      <c r="AN295" s="46" t="s">
        <v>9</v>
      </c>
      <c r="AO295" s="45">
        <v>12</v>
      </c>
      <c r="AP295" s="45">
        <v>671373</v>
      </c>
      <c r="AQ295" s="45">
        <v>0</v>
      </c>
      <c r="AR295" s="45">
        <v>671373</v>
      </c>
      <c r="AS295" s="45">
        <v>69</v>
      </c>
      <c r="AT295" s="45">
        <v>671373</v>
      </c>
      <c r="AU295" s="45">
        <v>0.42099999999999999</v>
      </c>
      <c r="AV295" s="45">
        <v>61</v>
      </c>
      <c r="AW295" s="45">
        <v>409538</v>
      </c>
      <c r="AY295" s="46" t="s">
        <v>55</v>
      </c>
      <c r="AZ295" s="45">
        <v>30</v>
      </c>
      <c r="BA295" s="46" t="s">
        <v>8</v>
      </c>
      <c r="BB295" s="45">
        <v>23</v>
      </c>
      <c r="BC295" s="45">
        <v>1397501</v>
      </c>
    </row>
    <row r="296" spans="38:55" ht="14.25" customHeight="1">
      <c r="AL296" s="46" t="s">
        <v>50</v>
      </c>
      <c r="AM296" s="45">
        <v>34</v>
      </c>
      <c r="AN296" s="46" t="s">
        <v>9</v>
      </c>
      <c r="AO296" s="45">
        <v>19</v>
      </c>
      <c r="AP296" s="45">
        <v>786651</v>
      </c>
      <c r="AQ296" s="45">
        <v>0</v>
      </c>
      <c r="AR296" s="45">
        <v>786651</v>
      </c>
      <c r="AS296" s="45">
        <v>69</v>
      </c>
      <c r="AT296" s="45">
        <v>786651</v>
      </c>
      <c r="AU296" s="45">
        <v>0.49299999999999999</v>
      </c>
      <c r="AV296" s="45">
        <v>56</v>
      </c>
      <c r="AW296" s="45">
        <v>440525</v>
      </c>
      <c r="AY296" s="46" t="s">
        <v>55</v>
      </c>
      <c r="AZ296" s="45">
        <v>31</v>
      </c>
      <c r="BA296" s="46" t="s">
        <v>8</v>
      </c>
      <c r="BB296" s="45">
        <v>29</v>
      </c>
      <c r="BC296" s="45">
        <v>877713</v>
      </c>
    </row>
    <row r="297" spans="38:55" ht="14.25" customHeight="1">
      <c r="AL297" s="46" t="s">
        <v>50</v>
      </c>
      <c r="AM297" s="45">
        <v>35</v>
      </c>
      <c r="AN297" s="46" t="s">
        <v>9</v>
      </c>
      <c r="AO297" s="45">
        <v>26</v>
      </c>
      <c r="AP297" s="45">
        <v>1197796</v>
      </c>
      <c r="AQ297" s="45">
        <v>338624</v>
      </c>
      <c r="AR297" s="45">
        <v>859172</v>
      </c>
      <c r="AS297" s="45">
        <v>69</v>
      </c>
      <c r="AT297" s="45">
        <v>859172</v>
      </c>
      <c r="AU297" s="45">
        <v>0.53900000000000003</v>
      </c>
      <c r="AV297" s="45">
        <v>51</v>
      </c>
      <c r="AW297" s="45">
        <v>438178</v>
      </c>
      <c r="AY297" s="46" t="s">
        <v>55</v>
      </c>
      <c r="AZ297" s="45">
        <v>32</v>
      </c>
      <c r="BA297" s="46" t="s">
        <v>9</v>
      </c>
      <c r="BB297" s="45">
        <v>5</v>
      </c>
      <c r="BC297" s="45">
        <v>549996</v>
      </c>
    </row>
    <row r="298" spans="38:55" ht="14.25" customHeight="1">
      <c r="AL298" s="46" t="s">
        <v>50</v>
      </c>
      <c r="AM298" s="45">
        <v>36</v>
      </c>
      <c r="AN298" s="46" t="s">
        <v>10</v>
      </c>
      <c r="AO298" s="45">
        <v>2</v>
      </c>
      <c r="AP298" s="45">
        <v>1923444</v>
      </c>
      <c r="AQ298" s="45">
        <v>1282513</v>
      </c>
      <c r="AR298" s="45">
        <v>640931</v>
      </c>
      <c r="AS298" s="45">
        <v>68</v>
      </c>
      <c r="AT298" s="45">
        <v>329342</v>
      </c>
      <c r="AU298" s="45">
        <v>0.19800000000000001</v>
      </c>
      <c r="AV298" s="45">
        <v>47</v>
      </c>
      <c r="AW298" s="45">
        <v>154791</v>
      </c>
      <c r="AY298" s="46" t="s">
        <v>55</v>
      </c>
      <c r="AZ298" s="45">
        <v>33</v>
      </c>
      <c r="BA298" s="46" t="s">
        <v>9</v>
      </c>
      <c r="BB298" s="45">
        <v>12</v>
      </c>
      <c r="BC298" s="45">
        <v>409538</v>
      </c>
    </row>
    <row r="299" spans="38:55" ht="14.25" customHeight="1">
      <c r="AL299" s="46" t="s">
        <v>50</v>
      </c>
      <c r="AM299" s="45">
        <v>36</v>
      </c>
      <c r="AN299" s="46" t="s">
        <v>10</v>
      </c>
      <c r="AO299" s="45">
        <v>2</v>
      </c>
      <c r="AP299" s="45">
        <v>1923444</v>
      </c>
      <c r="AQ299" s="45">
        <v>1282513</v>
      </c>
      <c r="AR299" s="45">
        <v>640931</v>
      </c>
      <c r="AS299" s="45">
        <v>69</v>
      </c>
      <c r="AT299" s="45">
        <v>311589</v>
      </c>
      <c r="AU299" s="45">
        <v>0.19500000000000001</v>
      </c>
      <c r="AV299" s="45">
        <v>46</v>
      </c>
      <c r="AW299" s="45">
        <v>143331</v>
      </c>
      <c r="AY299" s="46" t="s">
        <v>55</v>
      </c>
      <c r="AZ299" s="45">
        <v>34</v>
      </c>
      <c r="BA299" s="46" t="s">
        <v>9</v>
      </c>
      <c r="BB299" s="45">
        <v>19</v>
      </c>
      <c r="BC299" s="45">
        <v>440525</v>
      </c>
    </row>
    <row r="300" spans="38:55" ht="14.25" customHeight="1">
      <c r="AL300" s="46" t="s">
        <v>50</v>
      </c>
      <c r="AM300" s="45">
        <v>37</v>
      </c>
      <c r="AN300" s="46" t="s">
        <v>10</v>
      </c>
      <c r="AO300" s="45">
        <v>9</v>
      </c>
      <c r="AP300" s="45">
        <v>2982231</v>
      </c>
      <c r="AQ300" s="45">
        <v>2551169</v>
      </c>
      <c r="AR300" s="45">
        <v>431062</v>
      </c>
      <c r="AS300" s="45">
        <v>68</v>
      </c>
      <c r="AT300" s="45">
        <v>431062</v>
      </c>
      <c r="AU300" s="45">
        <v>0.25900000000000001</v>
      </c>
      <c r="AV300" s="45">
        <v>42</v>
      </c>
      <c r="AW300" s="45">
        <v>181046</v>
      </c>
      <c r="AY300" s="46" t="s">
        <v>55</v>
      </c>
      <c r="AZ300" s="45">
        <v>35</v>
      </c>
      <c r="BA300" s="46" t="s">
        <v>9</v>
      </c>
      <c r="BB300" s="45">
        <v>26</v>
      </c>
      <c r="BC300" s="45">
        <v>610876</v>
      </c>
    </row>
    <row r="301" spans="38:55" ht="14.25" customHeight="1">
      <c r="AL301" s="46" t="s">
        <v>50</v>
      </c>
      <c r="AM301" s="45">
        <v>38</v>
      </c>
      <c r="AN301" s="46" t="s">
        <v>10</v>
      </c>
      <c r="AO301" s="45">
        <v>16</v>
      </c>
      <c r="AP301" s="45">
        <v>4392792</v>
      </c>
      <c r="AQ301" s="45">
        <v>4173132</v>
      </c>
      <c r="AR301" s="45">
        <v>219660</v>
      </c>
      <c r="AS301" s="45">
        <v>67</v>
      </c>
      <c r="AT301" s="45">
        <v>219660</v>
      </c>
      <c r="AU301" s="45">
        <v>0.126</v>
      </c>
      <c r="AV301" s="45">
        <v>38</v>
      </c>
      <c r="AW301" s="45">
        <v>83471</v>
      </c>
      <c r="AY301" s="46" t="s">
        <v>55</v>
      </c>
      <c r="AZ301" s="45">
        <v>36</v>
      </c>
      <c r="BA301" s="46" t="s">
        <v>10</v>
      </c>
      <c r="BB301" s="45">
        <v>2</v>
      </c>
      <c r="BC301" s="45">
        <v>592951</v>
      </c>
    </row>
    <row r="302" spans="38:55" ht="14.25" customHeight="1">
      <c r="AL302" s="46" t="s">
        <v>50</v>
      </c>
      <c r="AM302" s="45">
        <v>39</v>
      </c>
      <c r="AN302" s="46" t="s">
        <v>10</v>
      </c>
      <c r="AO302" s="45">
        <v>23</v>
      </c>
      <c r="AP302" s="45">
        <v>6173764</v>
      </c>
      <c r="AQ302" s="45">
        <v>6128764</v>
      </c>
      <c r="AR302" s="45">
        <v>45000</v>
      </c>
      <c r="AS302" s="45">
        <v>66</v>
      </c>
      <c r="AT302" s="45">
        <v>45000</v>
      </c>
      <c r="AU302" s="45">
        <v>2.5000000000000001E-2</v>
      </c>
      <c r="AV302" s="45">
        <v>34</v>
      </c>
      <c r="AW302" s="45">
        <v>15300</v>
      </c>
      <c r="AY302" s="46" t="s">
        <v>55</v>
      </c>
      <c r="AZ302" s="45">
        <v>37</v>
      </c>
      <c r="BA302" s="46" t="s">
        <v>10</v>
      </c>
      <c r="BB302" s="45">
        <v>9</v>
      </c>
      <c r="BC302" s="45">
        <v>362092</v>
      </c>
    </row>
    <row r="303" spans="38:55" ht="14.25" customHeight="1">
      <c r="AL303" s="46" t="s">
        <v>51</v>
      </c>
      <c r="AM303" s="45">
        <v>10</v>
      </c>
      <c r="AN303" s="46" t="s">
        <v>4</v>
      </c>
      <c r="AO303" s="45">
        <v>4</v>
      </c>
      <c r="AP303" s="45">
        <v>36817042</v>
      </c>
      <c r="AQ303" s="45">
        <v>34694515</v>
      </c>
      <c r="AR303" s="45">
        <v>2122527</v>
      </c>
      <c r="AS303" s="45">
        <v>47</v>
      </c>
      <c r="AT303" s="45">
        <v>668225</v>
      </c>
      <c r="AU303" s="45">
        <v>0.33</v>
      </c>
      <c r="AV303" s="45">
        <v>60</v>
      </c>
      <c r="AW303" s="45">
        <v>400935</v>
      </c>
      <c r="AY303" s="46" t="s">
        <v>55</v>
      </c>
      <c r="AZ303" s="45">
        <v>38</v>
      </c>
      <c r="BA303" s="46" t="s">
        <v>10</v>
      </c>
      <c r="BB303" s="45">
        <v>16</v>
      </c>
      <c r="BC303" s="45">
        <v>166942</v>
      </c>
    </row>
    <row r="304" spans="38:55" ht="14.25" customHeight="1">
      <c r="AL304" s="46" t="s">
        <v>51</v>
      </c>
      <c r="AM304" s="45">
        <v>10</v>
      </c>
      <c r="AN304" s="46" t="s">
        <v>4</v>
      </c>
      <c r="AO304" s="45">
        <v>4</v>
      </c>
      <c r="AP304" s="45">
        <v>36817042</v>
      </c>
      <c r="AQ304" s="45">
        <v>34694515</v>
      </c>
      <c r="AR304" s="45">
        <v>2122527</v>
      </c>
      <c r="AS304" s="45">
        <v>48</v>
      </c>
      <c r="AT304" s="45">
        <v>1454302</v>
      </c>
      <c r="AU304" s="45">
        <v>0.73299999999999998</v>
      </c>
      <c r="AV304" s="45">
        <v>60</v>
      </c>
      <c r="AW304" s="45">
        <v>872581</v>
      </c>
      <c r="AY304" s="46" t="s">
        <v>55</v>
      </c>
      <c r="AZ304" s="45">
        <v>39</v>
      </c>
      <c r="BA304" s="46" t="s">
        <v>10</v>
      </c>
      <c r="BB304" s="45">
        <v>23</v>
      </c>
      <c r="BC304" s="45">
        <v>30600</v>
      </c>
    </row>
    <row r="305" spans="38:55" ht="14.25" customHeight="1">
      <c r="AL305" s="46" t="s">
        <v>51</v>
      </c>
      <c r="AM305" s="45">
        <v>11</v>
      </c>
      <c r="AN305" s="46" t="s">
        <v>4</v>
      </c>
      <c r="AO305" s="45">
        <v>11</v>
      </c>
      <c r="AP305" s="45">
        <v>35270849</v>
      </c>
      <c r="AQ305" s="45">
        <v>33157823</v>
      </c>
      <c r="AR305" s="45">
        <v>2113026</v>
      </c>
      <c r="AS305" s="45">
        <v>48</v>
      </c>
      <c r="AT305" s="45">
        <v>1106329</v>
      </c>
      <c r="AU305" s="45">
        <v>0.55800000000000005</v>
      </c>
      <c r="AV305" s="45">
        <v>62</v>
      </c>
      <c r="AW305" s="45">
        <v>685924</v>
      </c>
      <c r="AY305" s="46" t="s">
        <v>56</v>
      </c>
      <c r="AZ305" s="45">
        <v>10</v>
      </c>
      <c r="BA305" s="46" t="s">
        <v>4</v>
      </c>
      <c r="BB305" s="45">
        <v>4</v>
      </c>
      <c r="BC305" s="45">
        <v>2322392</v>
      </c>
    </row>
    <row r="306" spans="38:55" ht="14.25" customHeight="1">
      <c r="AL306" s="46" t="s">
        <v>51</v>
      </c>
      <c r="AM306" s="45">
        <v>11</v>
      </c>
      <c r="AN306" s="46" t="s">
        <v>4</v>
      </c>
      <c r="AO306" s="45">
        <v>11</v>
      </c>
      <c r="AP306" s="45">
        <v>35270849</v>
      </c>
      <c r="AQ306" s="45">
        <v>33157823</v>
      </c>
      <c r="AR306" s="45">
        <v>2113026</v>
      </c>
      <c r="AS306" s="45">
        <v>49</v>
      </c>
      <c r="AT306" s="45">
        <v>1006697</v>
      </c>
      <c r="AU306" s="45">
        <v>0.51700000000000002</v>
      </c>
      <c r="AV306" s="45">
        <v>62</v>
      </c>
      <c r="AW306" s="45">
        <v>624152</v>
      </c>
      <c r="AY306" s="46" t="s">
        <v>56</v>
      </c>
      <c r="AZ306" s="45">
        <v>11</v>
      </c>
      <c r="BA306" s="46" t="s">
        <v>4</v>
      </c>
      <c r="BB306" s="45">
        <v>11</v>
      </c>
      <c r="BC306" s="45">
        <v>2393585</v>
      </c>
    </row>
    <row r="307" spans="38:55" ht="14.25" customHeight="1">
      <c r="AL307" s="46" t="s">
        <v>51</v>
      </c>
      <c r="AM307" s="45">
        <v>12</v>
      </c>
      <c r="AN307" s="46" t="s">
        <v>4</v>
      </c>
      <c r="AO307" s="45">
        <v>18</v>
      </c>
      <c r="AP307" s="45">
        <v>33591900</v>
      </c>
      <c r="AQ307" s="45">
        <v>31423272</v>
      </c>
      <c r="AR307" s="45">
        <v>2168628</v>
      </c>
      <c r="AS307" s="45">
        <v>49</v>
      </c>
      <c r="AT307" s="45">
        <v>1372913</v>
      </c>
      <c r="AU307" s="45">
        <v>0.70599999999999996</v>
      </c>
      <c r="AV307" s="45">
        <v>64</v>
      </c>
      <c r="AW307" s="45">
        <v>878664</v>
      </c>
      <c r="AY307" s="46" t="s">
        <v>56</v>
      </c>
      <c r="AZ307" s="45">
        <v>12</v>
      </c>
      <c r="BA307" s="46" t="s">
        <v>4</v>
      </c>
      <c r="BB307" s="45">
        <v>18</v>
      </c>
      <c r="BC307" s="45">
        <v>2544524</v>
      </c>
    </row>
    <row r="308" spans="38:55" ht="14.25" customHeight="1">
      <c r="AL308" s="46" t="s">
        <v>51</v>
      </c>
      <c r="AM308" s="45">
        <v>12</v>
      </c>
      <c r="AN308" s="46" t="s">
        <v>4</v>
      </c>
      <c r="AO308" s="45">
        <v>18</v>
      </c>
      <c r="AP308" s="45">
        <v>33591900</v>
      </c>
      <c r="AQ308" s="45">
        <v>31423272</v>
      </c>
      <c r="AR308" s="45">
        <v>2168628</v>
      </c>
      <c r="AS308" s="45">
        <v>50</v>
      </c>
      <c r="AT308" s="45">
        <v>795715</v>
      </c>
      <c r="AU308" s="45">
        <v>0.41699999999999998</v>
      </c>
      <c r="AV308" s="45">
        <v>64</v>
      </c>
      <c r="AW308" s="45">
        <v>509258</v>
      </c>
      <c r="AY308" s="46" t="s">
        <v>56</v>
      </c>
      <c r="AZ308" s="45">
        <v>13</v>
      </c>
      <c r="BA308" s="46" t="s">
        <v>4</v>
      </c>
      <c r="BB308" s="45">
        <v>25</v>
      </c>
      <c r="BC308" s="45">
        <v>2777850</v>
      </c>
    </row>
    <row r="309" spans="38:55" ht="14.25" customHeight="1">
      <c r="AL309" s="46" t="s">
        <v>51</v>
      </c>
      <c r="AM309" s="45">
        <v>13</v>
      </c>
      <c r="AN309" s="46" t="s">
        <v>4</v>
      </c>
      <c r="AO309" s="45">
        <v>25</v>
      </c>
      <c r="AP309" s="45">
        <v>31798832</v>
      </c>
      <c r="AQ309" s="45">
        <v>29503088</v>
      </c>
      <c r="AR309" s="45">
        <v>2295744</v>
      </c>
      <c r="AS309" s="45">
        <v>50</v>
      </c>
      <c r="AT309" s="45">
        <v>1486022</v>
      </c>
      <c r="AU309" s="45">
        <v>0.78</v>
      </c>
      <c r="AV309" s="45">
        <v>66</v>
      </c>
      <c r="AW309" s="45">
        <v>980775</v>
      </c>
      <c r="AY309" s="46" t="s">
        <v>56</v>
      </c>
      <c r="AZ309" s="45">
        <v>14</v>
      </c>
      <c r="BA309" s="46" t="s">
        <v>5</v>
      </c>
      <c r="BB309" s="45">
        <v>1</v>
      </c>
      <c r="BC309" s="45">
        <v>2416970</v>
      </c>
    </row>
    <row r="310" spans="38:55" ht="14.25" customHeight="1">
      <c r="AL310" s="46" t="s">
        <v>51</v>
      </c>
      <c r="AM310" s="45">
        <v>13</v>
      </c>
      <c r="AN310" s="46" t="s">
        <v>4</v>
      </c>
      <c r="AO310" s="45">
        <v>25</v>
      </c>
      <c r="AP310" s="45">
        <v>31798832</v>
      </c>
      <c r="AQ310" s="45">
        <v>29503088</v>
      </c>
      <c r="AR310" s="45">
        <v>2295744</v>
      </c>
      <c r="AS310" s="45">
        <v>51</v>
      </c>
      <c r="AT310" s="45">
        <v>809722</v>
      </c>
      <c r="AU310" s="45">
        <v>0.434</v>
      </c>
      <c r="AV310" s="45">
        <v>66</v>
      </c>
      <c r="AW310" s="45">
        <v>534417</v>
      </c>
      <c r="AY310" s="46" t="s">
        <v>56</v>
      </c>
      <c r="AZ310" s="45">
        <v>15</v>
      </c>
      <c r="BA310" s="46" t="s">
        <v>5</v>
      </c>
      <c r="BB310" s="45">
        <v>8</v>
      </c>
      <c r="BC310" s="45">
        <v>2823995</v>
      </c>
    </row>
    <row r="311" spans="38:55" ht="14.25" customHeight="1">
      <c r="AL311" s="46" t="s">
        <v>51</v>
      </c>
      <c r="AM311" s="45">
        <v>14</v>
      </c>
      <c r="AN311" s="46" t="s">
        <v>5</v>
      </c>
      <c r="AO311" s="45">
        <v>1</v>
      </c>
      <c r="AP311" s="45">
        <v>29910279</v>
      </c>
      <c r="AQ311" s="45">
        <v>27409501</v>
      </c>
      <c r="AR311" s="45">
        <v>2500778</v>
      </c>
      <c r="AS311" s="45">
        <v>51</v>
      </c>
      <c r="AT311" s="45">
        <v>1463710</v>
      </c>
      <c r="AU311" s="45">
        <v>0.78400000000000003</v>
      </c>
      <c r="AV311" s="45">
        <v>53</v>
      </c>
      <c r="AW311" s="45">
        <v>775766</v>
      </c>
      <c r="AY311" s="46" t="s">
        <v>56</v>
      </c>
      <c r="AZ311" s="45">
        <v>16</v>
      </c>
      <c r="BA311" s="46" t="s">
        <v>5</v>
      </c>
      <c r="BB311" s="45">
        <v>15</v>
      </c>
      <c r="BC311" s="45">
        <v>3341175</v>
      </c>
    </row>
    <row r="312" spans="38:55" ht="14.25" customHeight="1">
      <c r="AL312" s="46" t="s">
        <v>51</v>
      </c>
      <c r="AM312" s="45">
        <v>14</v>
      </c>
      <c r="AN312" s="46" t="s">
        <v>5</v>
      </c>
      <c r="AO312" s="45">
        <v>1</v>
      </c>
      <c r="AP312" s="45">
        <v>29910279</v>
      </c>
      <c r="AQ312" s="45">
        <v>27409501</v>
      </c>
      <c r="AR312" s="45">
        <v>2500778</v>
      </c>
      <c r="AS312" s="45">
        <v>52</v>
      </c>
      <c r="AT312" s="45">
        <v>1037068</v>
      </c>
      <c r="AU312" s="45">
        <v>0.56799999999999995</v>
      </c>
      <c r="AV312" s="45">
        <v>53</v>
      </c>
      <c r="AW312" s="45">
        <v>549646</v>
      </c>
      <c r="AY312" s="46" t="s">
        <v>56</v>
      </c>
      <c r="AZ312" s="45">
        <v>17</v>
      </c>
      <c r="BA312" s="46" t="s">
        <v>5</v>
      </c>
      <c r="BB312" s="45">
        <v>22</v>
      </c>
      <c r="BC312" s="45">
        <v>4019865</v>
      </c>
    </row>
    <row r="313" spans="38:55" ht="14.25" customHeight="1">
      <c r="AL313" s="46" t="s">
        <v>51</v>
      </c>
      <c r="AM313" s="45">
        <v>15</v>
      </c>
      <c r="AN313" s="46" t="s">
        <v>5</v>
      </c>
      <c r="AO313" s="45">
        <v>8</v>
      </c>
      <c r="AP313" s="45">
        <v>27944877</v>
      </c>
      <c r="AQ313" s="45">
        <v>25154739</v>
      </c>
      <c r="AR313" s="45">
        <v>2790138</v>
      </c>
      <c r="AS313" s="45">
        <v>52</v>
      </c>
      <c r="AT313" s="45">
        <v>1324042</v>
      </c>
      <c r="AU313" s="45">
        <v>0.72499999999999998</v>
      </c>
      <c r="AV313" s="45">
        <v>56</v>
      </c>
      <c r="AW313" s="45">
        <v>741464</v>
      </c>
      <c r="AY313" s="46" t="s">
        <v>56</v>
      </c>
      <c r="AZ313" s="45">
        <v>18</v>
      </c>
      <c r="BA313" s="46" t="s">
        <v>5</v>
      </c>
      <c r="BB313" s="45">
        <v>29</v>
      </c>
      <c r="BC313" s="45">
        <v>4858383</v>
      </c>
    </row>
    <row r="314" spans="38:55" ht="14.25" customHeight="1">
      <c r="AL314" s="46" t="s">
        <v>51</v>
      </c>
      <c r="AM314" s="45">
        <v>15</v>
      </c>
      <c r="AN314" s="46" t="s">
        <v>5</v>
      </c>
      <c r="AO314" s="45">
        <v>8</v>
      </c>
      <c r="AP314" s="45">
        <v>27944877</v>
      </c>
      <c r="AQ314" s="45">
        <v>25154739</v>
      </c>
      <c r="AR314" s="45">
        <v>2790138</v>
      </c>
      <c r="AS314" s="45">
        <v>53</v>
      </c>
      <c r="AT314" s="45">
        <v>1466096</v>
      </c>
      <c r="AU314" s="45">
        <v>0.82099999999999995</v>
      </c>
      <c r="AV314" s="45">
        <v>55</v>
      </c>
      <c r="AW314" s="45">
        <v>806353</v>
      </c>
      <c r="AY314" s="46" t="s">
        <v>56</v>
      </c>
      <c r="AZ314" s="45">
        <v>19</v>
      </c>
      <c r="BA314" s="46" t="s">
        <v>6</v>
      </c>
      <c r="BB314" s="45">
        <v>6</v>
      </c>
      <c r="BC314" s="45">
        <v>5908478</v>
      </c>
    </row>
    <row r="315" spans="38:55" ht="14.25" customHeight="1">
      <c r="AL315" s="46" t="s">
        <v>51</v>
      </c>
      <c r="AM315" s="45">
        <v>16</v>
      </c>
      <c r="AN315" s="46" t="s">
        <v>5</v>
      </c>
      <c r="AO315" s="45">
        <v>15</v>
      </c>
      <c r="AP315" s="45">
        <v>25921264</v>
      </c>
      <c r="AQ315" s="45">
        <v>22751030</v>
      </c>
      <c r="AR315" s="45">
        <v>3170234</v>
      </c>
      <c r="AS315" s="45">
        <v>53</v>
      </c>
      <c r="AT315" s="45">
        <v>1085103</v>
      </c>
      <c r="AU315" s="45">
        <v>0.60799999999999998</v>
      </c>
      <c r="AV315" s="45">
        <v>58</v>
      </c>
      <c r="AW315" s="45">
        <v>629360</v>
      </c>
      <c r="AY315" s="46" t="s">
        <v>56</v>
      </c>
      <c r="AZ315" s="45">
        <v>20</v>
      </c>
      <c r="BA315" s="46" t="s">
        <v>6</v>
      </c>
      <c r="BB315" s="45">
        <v>13</v>
      </c>
      <c r="BC315" s="45">
        <v>7147950</v>
      </c>
    </row>
    <row r="316" spans="38:55" ht="14.25" customHeight="1">
      <c r="AL316" s="46" t="s">
        <v>51</v>
      </c>
      <c r="AM316" s="45">
        <v>16</v>
      </c>
      <c r="AN316" s="46" t="s">
        <v>5</v>
      </c>
      <c r="AO316" s="45">
        <v>15</v>
      </c>
      <c r="AP316" s="45">
        <v>25921264</v>
      </c>
      <c r="AQ316" s="45">
        <v>22751030</v>
      </c>
      <c r="AR316" s="45">
        <v>3170234</v>
      </c>
      <c r="AS316" s="45">
        <v>54</v>
      </c>
      <c r="AT316" s="45">
        <v>1743068</v>
      </c>
      <c r="AU316" s="45">
        <v>1</v>
      </c>
      <c r="AV316" s="45">
        <v>58</v>
      </c>
      <c r="AW316" s="45">
        <v>1010979</v>
      </c>
      <c r="AY316" s="46" t="s">
        <v>56</v>
      </c>
      <c r="AZ316" s="45">
        <v>21</v>
      </c>
      <c r="BA316" s="46" t="s">
        <v>6</v>
      </c>
      <c r="BB316" s="45">
        <v>20</v>
      </c>
      <c r="BC316" s="45">
        <v>8705051</v>
      </c>
    </row>
    <row r="317" spans="38:55" ht="14.25" customHeight="1">
      <c r="AL317" s="46" t="s">
        <v>51</v>
      </c>
      <c r="AM317" s="45">
        <v>16</v>
      </c>
      <c r="AN317" s="46" t="s">
        <v>5</v>
      </c>
      <c r="AO317" s="45">
        <v>15</v>
      </c>
      <c r="AP317" s="45">
        <v>25921264</v>
      </c>
      <c r="AQ317" s="45">
        <v>22751030</v>
      </c>
      <c r="AR317" s="45">
        <v>3170234</v>
      </c>
      <c r="AS317" s="45">
        <v>55</v>
      </c>
      <c r="AT317" s="45">
        <v>342063</v>
      </c>
      <c r="AU317" s="45">
        <v>0.20100000000000001</v>
      </c>
      <c r="AV317" s="45">
        <v>57</v>
      </c>
      <c r="AW317" s="45">
        <v>194976</v>
      </c>
      <c r="AY317" s="46" t="s">
        <v>56</v>
      </c>
      <c r="AZ317" s="45">
        <v>22</v>
      </c>
      <c r="BA317" s="46" t="s">
        <v>6</v>
      </c>
      <c r="BB317" s="45">
        <v>27</v>
      </c>
      <c r="BC317" s="45">
        <v>10104725</v>
      </c>
    </row>
    <row r="318" spans="38:55" ht="14.25" customHeight="1">
      <c r="AL318" s="46" t="s">
        <v>51</v>
      </c>
      <c r="AM318" s="45">
        <v>17</v>
      </c>
      <c r="AN318" s="46" t="s">
        <v>5</v>
      </c>
      <c r="AO318" s="45">
        <v>22</v>
      </c>
      <c r="AP318" s="45">
        <v>23858073</v>
      </c>
      <c r="AQ318" s="45">
        <v>20210604</v>
      </c>
      <c r="AR318" s="45">
        <v>3647469</v>
      </c>
      <c r="AS318" s="45">
        <v>54</v>
      </c>
      <c r="AT318" s="45">
        <v>764980</v>
      </c>
      <c r="AU318" s="45">
        <v>0.439</v>
      </c>
      <c r="AV318" s="45">
        <v>61</v>
      </c>
      <c r="AW318" s="45">
        <v>466638</v>
      </c>
      <c r="AY318" s="46" t="s">
        <v>56</v>
      </c>
      <c r="AZ318" s="45">
        <v>23</v>
      </c>
      <c r="BA318" s="46" t="s">
        <v>7</v>
      </c>
      <c r="BB318" s="45">
        <v>3</v>
      </c>
      <c r="BC318" s="45">
        <v>8978797</v>
      </c>
    </row>
    <row r="319" spans="38:55" ht="14.25" customHeight="1">
      <c r="AL319" s="46" t="s">
        <v>51</v>
      </c>
      <c r="AM319" s="45">
        <v>17</v>
      </c>
      <c r="AN319" s="46" t="s">
        <v>5</v>
      </c>
      <c r="AO319" s="45">
        <v>22</v>
      </c>
      <c r="AP319" s="45">
        <v>23858073</v>
      </c>
      <c r="AQ319" s="45">
        <v>20210604</v>
      </c>
      <c r="AR319" s="45">
        <v>3647469</v>
      </c>
      <c r="AS319" s="45">
        <v>55</v>
      </c>
      <c r="AT319" s="45">
        <v>1700932</v>
      </c>
      <c r="AU319" s="45">
        <v>1</v>
      </c>
      <c r="AV319" s="45">
        <v>60</v>
      </c>
      <c r="AW319" s="45">
        <v>1020559</v>
      </c>
      <c r="AY319" s="46" t="s">
        <v>56</v>
      </c>
      <c r="AZ319" s="45">
        <v>24</v>
      </c>
      <c r="BA319" s="46" t="s">
        <v>7</v>
      </c>
      <c r="BB319" s="45">
        <v>10</v>
      </c>
      <c r="BC319" s="45">
        <v>7763692</v>
      </c>
    </row>
    <row r="320" spans="38:55" ht="14.25" customHeight="1">
      <c r="AL320" s="46" t="s">
        <v>51</v>
      </c>
      <c r="AM320" s="45">
        <v>17</v>
      </c>
      <c r="AN320" s="46" t="s">
        <v>5</v>
      </c>
      <c r="AO320" s="45">
        <v>22</v>
      </c>
      <c r="AP320" s="45">
        <v>23858073</v>
      </c>
      <c r="AQ320" s="45">
        <v>20210604</v>
      </c>
      <c r="AR320" s="45">
        <v>3647469</v>
      </c>
      <c r="AS320" s="45">
        <v>56</v>
      </c>
      <c r="AT320" s="45">
        <v>1181556</v>
      </c>
      <c r="AU320" s="45">
        <v>0.71299999999999997</v>
      </c>
      <c r="AV320" s="45">
        <v>60</v>
      </c>
      <c r="AW320" s="45">
        <v>708934</v>
      </c>
      <c r="AY320" s="46" t="s">
        <v>56</v>
      </c>
      <c r="AZ320" s="45">
        <v>25</v>
      </c>
      <c r="BA320" s="46" t="s">
        <v>7</v>
      </c>
      <c r="BB320" s="45">
        <v>17</v>
      </c>
      <c r="BC320" s="45">
        <v>6533557</v>
      </c>
    </row>
    <row r="321" spans="38:55" ht="14.25" customHeight="1">
      <c r="AL321" s="46" t="s">
        <v>51</v>
      </c>
      <c r="AM321" s="45">
        <v>18</v>
      </c>
      <c r="AN321" s="46" t="s">
        <v>5</v>
      </c>
      <c r="AO321" s="45">
        <v>29</v>
      </c>
      <c r="AP321" s="45">
        <v>21773941</v>
      </c>
      <c r="AQ321" s="45">
        <v>17545687</v>
      </c>
      <c r="AR321" s="45">
        <v>4228254</v>
      </c>
      <c r="AS321" s="45">
        <v>55</v>
      </c>
      <c r="AT321" s="45">
        <v>381781</v>
      </c>
      <c r="AU321" s="45">
        <v>0.224</v>
      </c>
      <c r="AV321" s="45">
        <v>63</v>
      </c>
      <c r="AW321" s="45">
        <v>240522</v>
      </c>
      <c r="AY321" s="46" t="s">
        <v>56</v>
      </c>
      <c r="AZ321" s="45">
        <v>26</v>
      </c>
      <c r="BA321" s="46" t="s">
        <v>7</v>
      </c>
      <c r="BB321" s="45">
        <v>24</v>
      </c>
      <c r="BC321" s="45">
        <v>5299341</v>
      </c>
    </row>
    <row r="322" spans="38:55" ht="14.25" customHeight="1">
      <c r="AL322" s="46" t="s">
        <v>51</v>
      </c>
      <c r="AM322" s="45">
        <v>18</v>
      </c>
      <c r="AN322" s="46" t="s">
        <v>5</v>
      </c>
      <c r="AO322" s="45">
        <v>29</v>
      </c>
      <c r="AP322" s="45">
        <v>21773941</v>
      </c>
      <c r="AQ322" s="45">
        <v>17545687</v>
      </c>
      <c r="AR322" s="45">
        <v>4228254</v>
      </c>
      <c r="AS322" s="45">
        <v>56</v>
      </c>
      <c r="AT322" s="45">
        <v>1658278</v>
      </c>
      <c r="AU322" s="45">
        <v>1</v>
      </c>
      <c r="AV322" s="45">
        <v>63</v>
      </c>
      <c r="AW322" s="45">
        <v>1044715</v>
      </c>
      <c r="AY322" s="46" t="s">
        <v>56</v>
      </c>
      <c r="AZ322" s="45">
        <v>27</v>
      </c>
      <c r="BA322" s="46" t="s">
        <v>8</v>
      </c>
      <c r="BB322" s="45">
        <v>1</v>
      </c>
      <c r="BC322" s="45">
        <v>4114995</v>
      </c>
    </row>
    <row r="323" spans="38:55" ht="14.25" customHeight="1">
      <c r="AL323" s="46" t="s">
        <v>51</v>
      </c>
      <c r="AM323" s="45">
        <v>18</v>
      </c>
      <c r="AN323" s="46" t="s">
        <v>5</v>
      </c>
      <c r="AO323" s="45">
        <v>29</v>
      </c>
      <c r="AP323" s="45">
        <v>21773941</v>
      </c>
      <c r="AQ323" s="45">
        <v>17545687</v>
      </c>
      <c r="AR323" s="45">
        <v>4228254</v>
      </c>
      <c r="AS323" s="45">
        <v>57</v>
      </c>
      <c r="AT323" s="45">
        <v>1615119</v>
      </c>
      <c r="AU323" s="45">
        <v>1</v>
      </c>
      <c r="AV323" s="45">
        <v>63</v>
      </c>
      <c r="AW323" s="45">
        <v>1017525</v>
      </c>
      <c r="AY323" s="46" t="s">
        <v>56</v>
      </c>
      <c r="AZ323" s="45">
        <v>28</v>
      </c>
      <c r="BA323" s="46" t="s">
        <v>8</v>
      </c>
      <c r="BB323" s="45">
        <v>8</v>
      </c>
      <c r="BC323" s="45">
        <v>3036715</v>
      </c>
    </row>
    <row r="324" spans="38:55" ht="14.25" customHeight="1">
      <c r="AL324" s="46" t="s">
        <v>51</v>
      </c>
      <c r="AM324" s="45">
        <v>18</v>
      </c>
      <c r="AN324" s="46" t="s">
        <v>5</v>
      </c>
      <c r="AO324" s="45">
        <v>29</v>
      </c>
      <c r="AP324" s="45">
        <v>21773941</v>
      </c>
      <c r="AQ324" s="45">
        <v>17545687</v>
      </c>
      <c r="AR324" s="45">
        <v>4228254</v>
      </c>
      <c r="AS324" s="45">
        <v>58</v>
      </c>
      <c r="AT324" s="45">
        <v>573076</v>
      </c>
      <c r="AU324" s="45">
        <v>0.36499999999999999</v>
      </c>
      <c r="AV324" s="45">
        <v>63</v>
      </c>
      <c r="AW324" s="45">
        <v>361038</v>
      </c>
      <c r="AY324" s="46" t="s">
        <v>56</v>
      </c>
      <c r="AZ324" s="45">
        <v>29</v>
      </c>
      <c r="BA324" s="46" t="s">
        <v>8</v>
      </c>
      <c r="BB324" s="45">
        <v>15</v>
      </c>
      <c r="BC324" s="45">
        <v>2125126</v>
      </c>
    </row>
    <row r="325" spans="38:55" ht="14.25" customHeight="1">
      <c r="AL325" s="46" t="s">
        <v>51</v>
      </c>
      <c r="AM325" s="45">
        <v>19</v>
      </c>
      <c r="AN325" s="46" t="s">
        <v>6</v>
      </c>
      <c r="AO325" s="45">
        <v>6</v>
      </c>
      <c r="AP325" s="45">
        <v>19687504</v>
      </c>
      <c r="AQ325" s="45">
        <v>14768509</v>
      </c>
      <c r="AR325" s="45">
        <v>4918995</v>
      </c>
      <c r="AS325" s="45">
        <v>57</v>
      </c>
      <c r="AT325" s="45">
        <v>1568741</v>
      </c>
      <c r="AU325" s="45">
        <v>0.97099999999999997</v>
      </c>
      <c r="AV325" s="45">
        <v>66</v>
      </c>
      <c r="AW325" s="45">
        <v>1035369</v>
      </c>
      <c r="AY325" s="46" t="s">
        <v>56</v>
      </c>
      <c r="AZ325" s="45">
        <v>30</v>
      </c>
      <c r="BA325" s="46" t="s">
        <v>8</v>
      </c>
      <c r="BB325" s="45">
        <v>23</v>
      </c>
      <c r="BC325" s="45">
        <v>1397501</v>
      </c>
    </row>
    <row r="326" spans="38:55" ht="14.25" customHeight="1">
      <c r="AL326" s="46" t="s">
        <v>51</v>
      </c>
      <c r="AM326" s="45">
        <v>19</v>
      </c>
      <c r="AN326" s="46" t="s">
        <v>6</v>
      </c>
      <c r="AO326" s="45">
        <v>6</v>
      </c>
      <c r="AP326" s="45">
        <v>19687504</v>
      </c>
      <c r="AQ326" s="45">
        <v>14768509</v>
      </c>
      <c r="AR326" s="45">
        <v>4918995</v>
      </c>
      <c r="AS326" s="45">
        <v>58</v>
      </c>
      <c r="AT326" s="45">
        <v>1571468</v>
      </c>
      <c r="AU326" s="45">
        <v>1</v>
      </c>
      <c r="AV326" s="45">
        <v>66</v>
      </c>
      <c r="AW326" s="45">
        <v>1037169</v>
      </c>
      <c r="AY326" s="46" t="s">
        <v>56</v>
      </c>
      <c r="AZ326" s="45">
        <v>31</v>
      </c>
      <c r="BA326" s="46" t="s">
        <v>8</v>
      </c>
      <c r="BB326" s="45">
        <v>29</v>
      </c>
      <c r="BC326" s="45">
        <v>877713</v>
      </c>
    </row>
    <row r="327" spans="38:55" ht="14.25" customHeight="1">
      <c r="AL327" s="46" t="s">
        <v>51</v>
      </c>
      <c r="AM327" s="45">
        <v>19</v>
      </c>
      <c r="AN327" s="46" t="s">
        <v>6</v>
      </c>
      <c r="AO327" s="45">
        <v>6</v>
      </c>
      <c r="AP327" s="45">
        <v>19687504</v>
      </c>
      <c r="AQ327" s="45">
        <v>14768509</v>
      </c>
      <c r="AR327" s="45">
        <v>4918995</v>
      </c>
      <c r="AS327" s="45">
        <v>59</v>
      </c>
      <c r="AT327" s="45">
        <v>1527338</v>
      </c>
      <c r="AU327" s="45">
        <v>1</v>
      </c>
      <c r="AV327" s="45">
        <v>66</v>
      </c>
      <c r="AW327" s="45">
        <v>1008043</v>
      </c>
      <c r="AY327" s="46" t="s">
        <v>56</v>
      </c>
      <c r="AZ327" s="45">
        <v>32</v>
      </c>
      <c r="BA327" s="46" t="s">
        <v>9</v>
      </c>
      <c r="BB327" s="45">
        <v>5</v>
      </c>
      <c r="BC327" s="45">
        <v>549996</v>
      </c>
    </row>
    <row r="328" spans="38:55" ht="14.25" customHeight="1">
      <c r="AL328" s="46" t="s">
        <v>51</v>
      </c>
      <c r="AM328" s="45">
        <v>19</v>
      </c>
      <c r="AN328" s="46" t="s">
        <v>6</v>
      </c>
      <c r="AO328" s="45">
        <v>6</v>
      </c>
      <c r="AP328" s="45">
        <v>19687504</v>
      </c>
      <c r="AQ328" s="45">
        <v>14768509</v>
      </c>
      <c r="AR328" s="45">
        <v>4918995</v>
      </c>
      <c r="AS328" s="45">
        <v>60</v>
      </c>
      <c r="AT328" s="45">
        <v>251449</v>
      </c>
      <c r="AU328" s="45">
        <v>0.17</v>
      </c>
      <c r="AV328" s="45">
        <v>65</v>
      </c>
      <c r="AW328" s="45">
        <v>163442</v>
      </c>
      <c r="AY328" s="46" t="s">
        <v>56</v>
      </c>
      <c r="AZ328" s="45">
        <v>33</v>
      </c>
      <c r="BA328" s="46" t="s">
        <v>9</v>
      </c>
      <c r="BB328" s="45">
        <v>12</v>
      </c>
      <c r="BC328" s="45">
        <v>409538</v>
      </c>
    </row>
    <row r="329" spans="38:55" ht="14.25" customHeight="1">
      <c r="AL329" s="46" t="s">
        <v>51</v>
      </c>
      <c r="AM329" s="45">
        <v>20</v>
      </c>
      <c r="AN329" s="46" t="s">
        <v>6</v>
      </c>
      <c r="AO329" s="45">
        <v>13</v>
      </c>
      <c r="AP329" s="45">
        <v>17617398</v>
      </c>
      <c r="AQ329" s="45">
        <v>11891299</v>
      </c>
      <c r="AR329" s="45">
        <v>5726099</v>
      </c>
      <c r="AS329" s="45">
        <v>58</v>
      </c>
      <c r="AT329" s="45">
        <v>1070102</v>
      </c>
      <c r="AU329" s="45">
        <v>0.68100000000000005</v>
      </c>
      <c r="AV329" s="45">
        <v>68</v>
      </c>
      <c r="AW329" s="45">
        <v>727669</v>
      </c>
      <c r="AY329" s="46" t="s">
        <v>56</v>
      </c>
      <c r="AZ329" s="45">
        <v>34</v>
      </c>
      <c r="BA329" s="46" t="s">
        <v>9</v>
      </c>
      <c r="BB329" s="45">
        <v>19</v>
      </c>
      <c r="BC329" s="45">
        <v>440525</v>
      </c>
    </row>
    <row r="330" spans="38:55" ht="14.25" customHeight="1">
      <c r="AL330" s="46" t="s">
        <v>51</v>
      </c>
      <c r="AM330" s="45">
        <v>20</v>
      </c>
      <c r="AN330" s="46" t="s">
        <v>6</v>
      </c>
      <c r="AO330" s="45">
        <v>13</v>
      </c>
      <c r="AP330" s="45">
        <v>17617398</v>
      </c>
      <c r="AQ330" s="45">
        <v>11891299</v>
      </c>
      <c r="AR330" s="45">
        <v>5726099</v>
      </c>
      <c r="AS330" s="45">
        <v>59</v>
      </c>
      <c r="AT330" s="45">
        <v>1527338</v>
      </c>
      <c r="AU330" s="45">
        <v>1</v>
      </c>
      <c r="AV330" s="45">
        <v>68</v>
      </c>
      <c r="AW330" s="45">
        <v>1038590</v>
      </c>
      <c r="AY330" s="46" t="s">
        <v>56</v>
      </c>
      <c r="AZ330" s="45">
        <v>35</v>
      </c>
      <c r="BA330" s="46" t="s">
        <v>9</v>
      </c>
      <c r="BB330" s="45">
        <v>26</v>
      </c>
      <c r="BC330" s="45">
        <v>610876</v>
      </c>
    </row>
    <row r="331" spans="38:55" ht="14.25" customHeight="1">
      <c r="AL331" s="46" t="s">
        <v>51</v>
      </c>
      <c r="AM331" s="45">
        <v>20</v>
      </c>
      <c r="AN331" s="46" t="s">
        <v>6</v>
      </c>
      <c r="AO331" s="45">
        <v>13</v>
      </c>
      <c r="AP331" s="45">
        <v>17617398</v>
      </c>
      <c r="AQ331" s="45">
        <v>11891299</v>
      </c>
      <c r="AR331" s="45">
        <v>5726099</v>
      </c>
      <c r="AS331" s="45">
        <v>60</v>
      </c>
      <c r="AT331" s="45">
        <v>1482743</v>
      </c>
      <c r="AU331" s="45">
        <v>1</v>
      </c>
      <c r="AV331" s="45">
        <v>68</v>
      </c>
      <c r="AW331" s="45">
        <v>1008265</v>
      </c>
      <c r="AY331" s="46" t="s">
        <v>56</v>
      </c>
      <c r="AZ331" s="45">
        <v>36</v>
      </c>
      <c r="BA331" s="46" t="s">
        <v>10</v>
      </c>
      <c r="BB331" s="45">
        <v>2</v>
      </c>
      <c r="BC331" s="45">
        <v>651917</v>
      </c>
    </row>
    <row r="332" spans="38:55" ht="14.25" customHeight="1">
      <c r="AL332" s="46" t="s">
        <v>51</v>
      </c>
      <c r="AM332" s="45">
        <v>20</v>
      </c>
      <c r="AN332" s="46" t="s">
        <v>6</v>
      </c>
      <c r="AO332" s="45">
        <v>13</v>
      </c>
      <c r="AP332" s="45">
        <v>17617398</v>
      </c>
      <c r="AQ332" s="45">
        <v>11891299</v>
      </c>
      <c r="AR332" s="45">
        <v>5726099</v>
      </c>
      <c r="AS332" s="45">
        <v>61</v>
      </c>
      <c r="AT332" s="45">
        <v>1437696</v>
      </c>
      <c r="AU332" s="45">
        <v>1</v>
      </c>
      <c r="AV332" s="45">
        <v>68</v>
      </c>
      <c r="AW332" s="45">
        <v>977633</v>
      </c>
      <c r="AY332" s="46" t="s">
        <v>56</v>
      </c>
      <c r="AZ332" s="45">
        <v>37</v>
      </c>
      <c r="BA332" s="46" t="s">
        <v>10</v>
      </c>
      <c r="BB332" s="45">
        <v>9</v>
      </c>
      <c r="BC332" s="45">
        <v>398301</v>
      </c>
    </row>
    <row r="333" spans="38:55" ht="14.25" customHeight="1">
      <c r="AL333" s="46" t="s">
        <v>51</v>
      </c>
      <c r="AM333" s="45">
        <v>20</v>
      </c>
      <c r="AN333" s="46" t="s">
        <v>6</v>
      </c>
      <c r="AO333" s="45">
        <v>13</v>
      </c>
      <c r="AP333" s="45">
        <v>17617398</v>
      </c>
      <c r="AQ333" s="45">
        <v>11891299</v>
      </c>
      <c r="AR333" s="45">
        <v>5726099</v>
      </c>
      <c r="AS333" s="45">
        <v>62</v>
      </c>
      <c r="AT333" s="45">
        <v>208221</v>
      </c>
      <c r="AU333" s="45">
        <v>0.15</v>
      </c>
      <c r="AV333" s="45">
        <v>68</v>
      </c>
      <c r="AW333" s="45">
        <v>141590</v>
      </c>
      <c r="AY333" s="46" t="s">
        <v>56</v>
      </c>
      <c r="AZ333" s="45">
        <v>38</v>
      </c>
      <c r="BA333" s="46" t="s">
        <v>10</v>
      </c>
      <c r="BB333" s="45">
        <v>16</v>
      </c>
      <c r="BC333" s="45">
        <v>183636</v>
      </c>
    </row>
    <row r="334" spans="38:55" ht="14.25" customHeight="1">
      <c r="AL334" s="46" t="s">
        <v>51</v>
      </c>
      <c r="AM334" s="45">
        <v>21</v>
      </c>
      <c r="AN334" s="46" t="s">
        <v>6</v>
      </c>
      <c r="AO334" s="45">
        <v>20</v>
      </c>
      <c r="AP334" s="45">
        <v>15582258</v>
      </c>
      <c r="AQ334" s="45">
        <v>8926284</v>
      </c>
      <c r="AR334" s="45">
        <v>6655974</v>
      </c>
      <c r="AS334" s="45">
        <v>59</v>
      </c>
      <c r="AT334" s="45">
        <v>562300</v>
      </c>
      <c r="AU334" s="45">
        <v>0.36799999999999999</v>
      </c>
      <c r="AV334" s="45">
        <v>70</v>
      </c>
      <c r="AW334" s="45">
        <v>393610</v>
      </c>
      <c r="AY334" s="46" t="s">
        <v>56</v>
      </c>
      <c r="AZ334" s="45">
        <v>39</v>
      </c>
      <c r="BA334" s="46" t="s">
        <v>10</v>
      </c>
      <c r="BB334" s="45">
        <v>23</v>
      </c>
      <c r="BC334" s="45">
        <v>33660</v>
      </c>
    </row>
    <row r="335" spans="38:55" ht="14.25" customHeight="1">
      <c r="AL335" s="46" t="s">
        <v>51</v>
      </c>
      <c r="AM335" s="45">
        <v>21</v>
      </c>
      <c r="AN335" s="46" t="s">
        <v>6</v>
      </c>
      <c r="AO335" s="45">
        <v>20</v>
      </c>
      <c r="AP335" s="45">
        <v>15582258</v>
      </c>
      <c r="AQ335" s="45">
        <v>8926284</v>
      </c>
      <c r="AR335" s="45">
        <v>6655974</v>
      </c>
      <c r="AS335" s="45">
        <v>60</v>
      </c>
      <c r="AT335" s="45">
        <v>1482743</v>
      </c>
      <c r="AU335" s="45">
        <v>1</v>
      </c>
      <c r="AV335" s="45">
        <v>71</v>
      </c>
      <c r="AW335" s="45">
        <v>1052748</v>
      </c>
      <c r="AY335" s="46" t="s">
        <v>57</v>
      </c>
      <c r="AZ335" s="45">
        <v>10</v>
      </c>
      <c r="BA335" s="46" t="s">
        <v>4</v>
      </c>
      <c r="BB335" s="45">
        <v>4</v>
      </c>
      <c r="BC335" s="45">
        <v>2531107</v>
      </c>
    </row>
    <row r="336" spans="38:55" ht="14.25" customHeight="1">
      <c r="AL336" s="46" t="s">
        <v>51</v>
      </c>
      <c r="AM336" s="45">
        <v>21</v>
      </c>
      <c r="AN336" s="46" t="s">
        <v>6</v>
      </c>
      <c r="AO336" s="45">
        <v>20</v>
      </c>
      <c r="AP336" s="45">
        <v>15582258</v>
      </c>
      <c r="AQ336" s="45">
        <v>8926284</v>
      </c>
      <c r="AR336" s="45">
        <v>6655974</v>
      </c>
      <c r="AS336" s="45">
        <v>61</v>
      </c>
      <c r="AT336" s="45">
        <v>1437696</v>
      </c>
      <c r="AU336" s="45">
        <v>1</v>
      </c>
      <c r="AV336" s="45">
        <v>71</v>
      </c>
      <c r="AW336" s="45">
        <v>1020764</v>
      </c>
      <c r="AY336" s="46" t="s">
        <v>57</v>
      </c>
      <c r="AZ336" s="45">
        <v>11</v>
      </c>
      <c r="BA336" s="46" t="s">
        <v>4</v>
      </c>
      <c r="BB336" s="45">
        <v>11</v>
      </c>
      <c r="BC336" s="45">
        <v>2608409</v>
      </c>
    </row>
    <row r="337" spans="38:55" ht="14.25" customHeight="1">
      <c r="AL337" s="46" t="s">
        <v>51</v>
      </c>
      <c r="AM337" s="45">
        <v>21</v>
      </c>
      <c r="AN337" s="46" t="s">
        <v>6</v>
      </c>
      <c r="AO337" s="45">
        <v>20</v>
      </c>
      <c r="AP337" s="45">
        <v>15582258</v>
      </c>
      <c r="AQ337" s="45">
        <v>8926284</v>
      </c>
      <c r="AR337" s="45">
        <v>6655974</v>
      </c>
      <c r="AS337" s="45">
        <v>62</v>
      </c>
      <c r="AT337" s="45">
        <v>1392211</v>
      </c>
      <c r="AU337" s="45">
        <v>1</v>
      </c>
      <c r="AV337" s="45">
        <v>71</v>
      </c>
      <c r="AW337" s="45">
        <v>988470</v>
      </c>
      <c r="AY337" s="46" t="s">
        <v>57</v>
      </c>
      <c r="AZ337" s="45">
        <v>12</v>
      </c>
      <c r="BA337" s="46" t="s">
        <v>4</v>
      </c>
      <c r="BB337" s="45">
        <v>18</v>
      </c>
      <c r="BC337" s="45">
        <v>2775844</v>
      </c>
    </row>
    <row r="338" spans="38:55" ht="14.25" customHeight="1">
      <c r="AL338" s="46" t="s">
        <v>51</v>
      </c>
      <c r="AM338" s="45">
        <v>21</v>
      </c>
      <c r="AN338" s="46" t="s">
        <v>6</v>
      </c>
      <c r="AO338" s="45">
        <v>20</v>
      </c>
      <c r="AP338" s="45">
        <v>15582258</v>
      </c>
      <c r="AQ338" s="45">
        <v>8926284</v>
      </c>
      <c r="AR338" s="45">
        <v>6655974</v>
      </c>
      <c r="AS338" s="45">
        <v>63</v>
      </c>
      <c r="AT338" s="45">
        <v>1346302</v>
      </c>
      <c r="AU338" s="45">
        <v>1</v>
      </c>
      <c r="AV338" s="45">
        <v>71</v>
      </c>
      <c r="AW338" s="45">
        <v>955874</v>
      </c>
      <c r="AY338" s="46" t="s">
        <v>57</v>
      </c>
      <c r="AZ338" s="45">
        <v>13</v>
      </c>
      <c r="BA338" s="46" t="s">
        <v>4</v>
      </c>
      <c r="BB338" s="45">
        <v>25</v>
      </c>
      <c r="BC338" s="45">
        <v>3030381</v>
      </c>
    </row>
    <row r="339" spans="38:55" ht="14.25" customHeight="1">
      <c r="AL339" s="46" t="s">
        <v>51</v>
      </c>
      <c r="AM339" s="45">
        <v>21</v>
      </c>
      <c r="AN339" s="46" t="s">
        <v>6</v>
      </c>
      <c r="AO339" s="45">
        <v>20</v>
      </c>
      <c r="AP339" s="45">
        <v>15582258</v>
      </c>
      <c r="AQ339" s="45">
        <v>8926284</v>
      </c>
      <c r="AR339" s="45">
        <v>6655974</v>
      </c>
      <c r="AS339" s="45">
        <v>64</v>
      </c>
      <c r="AT339" s="45">
        <v>434723</v>
      </c>
      <c r="AU339" s="45">
        <v>0.33400000000000002</v>
      </c>
      <c r="AV339" s="45">
        <v>71</v>
      </c>
      <c r="AW339" s="45">
        <v>308653</v>
      </c>
      <c r="AY339" s="46" t="s">
        <v>57</v>
      </c>
      <c r="AZ339" s="45">
        <v>14</v>
      </c>
      <c r="BA339" s="46" t="s">
        <v>5</v>
      </c>
      <c r="BB339" s="45">
        <v>1</v>
      </c>
      <c r="BC339" s="45">
        <v>2633704</v>
      </c>
    </row>
    <row r="340" spans="38:55" ht="14.25" customHeight="1">
      <c r="AL340" s="46" t="s">
        <v>51</v>
      </c>
      <c r="AM340" s="45">
        <v>22</v>
      </c>
      <c r="AN340" s="46" t="s">
        <v>6</v>
      </c>
      <c r="AO340" s="45">
        <v>27</v>
      </c>
      <c r="AP340" s="45">
        <v>13600720</v>
      </c>
      <c r="AQ340" s="45">
        <v>5885693</v>
      </c>
      <c r="AR340" s="45">
        <v>7715027</v>
      </c>
      <c r="AS340" s="45">
        <v>60</v>
      </c>
      <c r="AT340" s="45">
        <v>63505</v>
      </c>
      <c r="AU340" s="45">
        <v>4.2999999999999997E-2</v>
      </c>
      <c r="AV340" s="45">
        <v>73</v>
      </c>
      <c r="AW340" s="45">
        <v>46359</v>
      </c>
      <c r="AY340" s="46" t="s">
        <v>57</v>
      </c>
      <c r="AZ340" s="45">
        <v>15</v>
      </c>
      <c r="BA340" s="46" t="s">
        <v>5</v>
      </c>
      <c r="BB340" s="45">
        <v>8</v>
      </c>
      <c r="BC340" s="45">
        <v>3075107</v>
      </c>
    </row>
    <row r="341" spans="38:55" ht="14.25" customHeight="1">
      <c r="AL341" s="46" t="s">
        <v>51</v>
      </c>
      <c r="AM341" s="45">
        <v>22</v>
      </c>
      <c r="AN341" s="46" t="s">
        <v>6</v>
      </c>
      <c r="AO341" s="45">
        <v>27</v>
      </c>
      <c r="AP341" s="45">
        <v>13600720</v>
      </c>
      <c r="AQ341" s="45">
        <v>5885693</v>
      </c>
      <c r="AR341" s="45">
        <v>7715027</v>
      </c>
      <c r="AS341" s="45">
        <v>61</v>
      </c>
      <c r="AT341" s="45">
        <v>1437696</v>
      </c>
      <c r="AU341" s="45">
        <v>1</v>
      </c>
      <c r="AV341" s="45">
        <v>73</v>
      </c>
      <c r="AW341" s="45">
        <v>1049518</v>
      </c>
      <c r="AY341" s="46" t="s">
        <v>57</v>
      </c>
      <c r="AZ341" s="45">
        <v>16</v>
      </c>
      <c r="BA341" s="46" t="s">
        <v>5</v>
      </c>
      <c r="BB341" s="45">
        <v>15</v>
      </c>
      <c r="BC341" s="45">
        <v>3642346</v>
      </c>
    </row>
    <row r="342" spans="38:55" ht="14.25" customHeight="1">
      <c r="AL342" s="46" t="s">
        <v>51</v>
      </c>
      <c r="AM342" s="45">
        <v>22</v>
      </c>
      <c r="AN342" s="46" t="s">
        <v>6</v>
      </c>
      <c r="AO342" s="45">
        <v>27</v>
      </c>
      <c r="AP342" s="45">
        <v>13600720</v>
      </c>
      <c r="AQ342" s="45">
        <v>5885693</v>
      </c>
      <c r="AR342" s="45">
        <v>7715027</v>
      </c>
      <c r="AS342" s="45">
        <v>62</v>
      </c>
      <c r="AT342" s="45">
        <v>1392211</v>
      </c>
      <c r="AU342" s="45">
        <v>1</v>
      </c>
      <c r="AV342" s="45">
        <v>73</v>
      </c>
      <c r="AW342" s="45">
        <v>1016314</v>
      </c>
      <c r="AY342" s="46" t="s">
        <v>57</v>
      </c>
      <c r="AZ342" s="45">
        <v>17</v>
      </c>
      <c r="BA342" s="46" t="s">
        <v>5</v>
      </c>
      <c r="BB342" s="45">
        <v>22</v>
      </c>
      <c r="BC342" s="45">
        <v>4384612</v>
      </c>
    </row>
    <row r="343" spans="38:55" ht="14.25" customHeight="1">
      <c r="AL343" s="46" t="s">
        <v>51</v>
      </c>
      <c r="AM343" s="45">
        <v>22</v>
      </c>
      <c r="AN343" s="46" t="s">
        <v>6</v>
      </c>
      <c r="AO343" s="45">
        <v>27</v>
      </c>
      <c r="AP343" s="45">
        <v>13600720</v>
      </c>
      <c r="AQ343" s="45">
        <v>5885693</v>
      </c>
      <c r="AR343" s="45">
        <v>7715027</v>
      </c>
      <c r="AS343" s="45">
        <v>63</v>
      </c>
      <c r="AT343" s="45">
        <v>1346302</v>
      </c>
      <c r="AU343" s="45">
        <v>1</v>
      </c>
      <c r="AV343" s="45">
        <v>73</v>
      </c>
      <c r="AW343" s="45">
        <v>982800</v>
      </c>
      <c r="AY343" s="46" t="s">
        <v>57</v>
      </c>
      <c r="AZ343" s="45">
        <v>18</v>
      </c>
      <c r="BA343" s="46" t="s">
        <v>5</v>
      </c>
      <c r="BB343" s="45">
        <v>29</v>
      </c>
      <c r="BC343" s="45">
        <v>5295303</v>
      </c>
    </row>
    <row r="344" spans="38:55" ht="14.25" customHeight="1">
      <c r="AL344" s="46" t="s">
        <v>51</v>
      </c>
      <c r="AM344" s="45">
        <v>22</v>
      </c>
      <c r="AN344" s="46" t="s">
        <v>6</v>
      </c>
      <c r="AO344" s="45">
        <v>27</v>
      </c>
      <c r="AP344" s="45">
        <v>13600720</v>
      </c>
      <c r="AQ344" s="45">
        <v>5885693</v>
      </c>
      <c r="AR344" s="45">
        <v>7715027</v>
      </c>
      <c r="AS344" s="45">
        <v>64</v>
      </c>
      <c r="AT344" s="45">
        <v>1299983</v>
      </c>
      <c r="AU344" s="45">
        <v>1</v>
      </c>
      <c r="AV344" s="45">
        <v>74</v>
      </c>
      <c r="AW344" s="45">
        <v>961987</v>
      </c>
      <c r="AY344" s="46" t="s">
        <v>57</v>
      </c>
      <c r="AZ344" s="45">
        <v>19</v>
      </c>
      <c r="BA344" s="46" t="s">
        <v>6</v>
      </c>
      <c r="BB344" s="45">
        <v>6</v>
      </c>
      <c r="BC344" s="45">
        <v>6441370</v>
      </c>
    </row>
    <row r="345" spans="38:55" ht="14.25" customHeight="1">
      <c r="AL345" s="46" t="s">
        <v>51</v>
      </c>
      <c r="AM345" s="45">
        <v>22</v>
      </c>
      <c r="AN345" s="46" t="s">
        <v>6</v>
      </c>
      <c r="AO345" s="45">
        <v>27</v>
      </c>
      <c r="AP345" s="45">
        <v>13600720</v>
      </c>
      <c r="AQ345" s="45">
        <v>5885693</v>
      </c>
      <c r="AR345" s="45">
        <v>7715027</v>
      </c>
      <c r="AS345" s="45">
        <v>65</v>
      </c>
      <c r="AT345" s="45">
        <v>1253268</v>
      </c>
      <c r="AU345" s="45">
        <v>1</v>
      </c>
      <c r="AV345" s="45">
        <v>74</v>
      </c>
      <c r="AW345" s="45">
        <v>927418</v>
      </c>
      <c r="AY345" s="46" t="s">
        <v>57</v>
      </c>
      <c r="AZ345" s="45">
        <v>20</v>
      </c>
      <c r="BA345" s="46" t="s">
        <v>6</v>
      </c>
      <c r="BB345" s="45">
        <v>13</v>
      </c>
      <c r="BC345" s="45">
        <v>7806452</v>
      </c>
    </row>
    <row r="346" spans="38:55" ht="14.25" customHeight="1">
      <c r="AL346" s="46" t="s">
        <v>51</v>
      </c>
      <c r="AM346" s="45">
        <v>22</v>
      </c>
      <c r="AN346" s="46" t="s">
        <v>6</v>
      </c>
      <c r="AO346" s="45">
        <v>27</v>
      </c>
      <c r="AP346" s="45">
        <v>13600720</v>
      </c>
      <c r="AQ346" s="45">
        <v>5885693</v>
      </c>
      <c r="AR346" s="45">
        <v>7715027</v>
      </c>
      <c r="AS346" s="45">
        <v>66</v>
      </c>
      <c r="AT346" s="45">
        <v>922063</v>
      </c>
      <c r="AU346" s="45">
        <v>0.51</v>
      </c>
      <c r="AV346" s="45">
        <v>74</v>
      </c>
      <c r="AW346" s="45">
        <v>682327</v>
      </c>
      <c r="AY346" s="46" t="s">
        <v>57</v>
      </c>
      <c r="AZ346" s="45">
        <v>21</v>
      </c>
      <c r="BA346" s="46" t="s">
        <v>6</v>
      </c>
      <c r="BB346" s="45">
        <v>20</v>
      </c>
      <c r="BC346" s="45">
        <v>9513669</v>
      </c>
    </row>
    <row r="347" spans="38:55" ht="14.25" customHeight="1">
      <c r="AL347" s="46" t="s">
        <v>51</v>
      </c>
      <c r="AM347" s="45">
        <v>23</v>
      </c>
      <c r="AN347" s="46" t="s">
        <v>7</v>
      </c>
      <c r="AO347" s="45">
        <v>3</v>
      </c>
      <c r="AP347" s="45">
        <v>11691420</v>
      </c>
      <c r="AQ347" s="45">
        <v>2781754</v>
      </c>
      <c r="AR347" s="45">
        <v>8909666</v>
      </c>
      <c r="AS347" s="45">
        <v>62</v>
      </c>
      <c r="AT347" s="45">
        <v>984111</v>
      </c>
      <c r="AU347" s="45">
        <v>0.70699999999999996</v>
      </c>
      <c r="AV347" s="45">
        <v>75</v>
      </c>
      <c r="AW347" s="45">
        <v>738083</v>
      </c>
      <c r="AY347" s="46" t="s">
        <v>57</v>
      </c>
      <c r="AZ347" s="45">
        <v>22</v>
      </c>
      <c r="BA347" s="46" t="s">
        <v>6</v>
      </c>
      <c r="BB347" s="45">
        <v>27</v>
      </c>
      <c r="BC347" s="45">
        <v>10104725</v>
      </c>
    </row>
    <row r="348" spans="38:55" ht="14.25" customHeight="1">
      <c r="AL348" s="46" t="s">
        <v>51</v>
      </c>
      <c r="AM348" s="45">
        <v>23</v>
      </c>
      <c r="AN348" s="46" t="s">
        <v>7</v>
      </c>
      <c r="AO348" s="45">
        <v>3</v>
      </c>
      <c r="AP348" s="45">
        <v>11691420</v>
      </c>
      <c r="AQ348" s="45">
        <v>2781754</v>
      </c>
      <c r="AR348" s="45">
        <v>8909666</v>
      </c>
      <c r="AS348" s="45">
        <v>63</v>
      </c>
      <c r="AT348" s="45">
        <v>1346302</v>
      </c>
      <c r="AU348" s="45">
        <v>1</v>
      </c>
      <c r="AV348" s="45">
        <v>75</v>
      </c>
      <c r="AW348" s="45">
        <v>1009726</v>
      </c>
      <c r="AY348" s="46" t="s">
        <v>57</v>
      </c>
      <c r="AZ348" s="45">
        <v>23</v>
      </c>
      <c r="BA348" s="46" t="s">
        <v>7</v>
      </c>
      <c r="BB348" s="45">
        <v>3</v>
      </c>
      <c r="BC348" s="45">
        <v>8978797</v>
      </c>
    </row>
    <row r="349" spans="38:55" ht="14.25" customHeight="1">
      <c r="AL349" s="46" t="s">
        <v>51</v>
      </c>
      <c r="AM349" s="45">
        <v>23</v>
      </c>
      <c r="AN349" s="46" t="s">
        <v>7</v>
      </c>
      <c r="AO349" s="45">
        <v>3</v>
      </c>
      <c r="AP349" s="45">
        <v>11691420</v>
      </c>
      <c r="AQ349" s="45">
        <v>2781754</v>
      </c>
      <c r="AR349" s="45">
        <v>8909666</v>
      </c>
      <c r="AS349" s="45">
        <v>64</v>
      </c>
      <c r="AT349" s="45">
        <v>1299983</v>
      </c>
      <c r="AU349" s="45">
        <v>1</v>
      </c>
      <c r="AV349" s="45">
        <v>76</v>
      </c>
      <c r="AW349" s="45">
        <v>987987</v>
      </c>
      <c r="AY349" s="46" t="s">
        <v>57</v>
      </c>
      <c r="AZ349" s="45">
        <v>24</v>
      </c>
      <c r="BA349" s="46" t="s">
        <v>7</v>
      </c>
      <c r="BB349" s="45">
        <v>10</v>
      </c>
      <c r="BC349" s="45">
        <v>7763692</v>
      </c>
    </row>
    <row r="350" spans="38:55" ht="14.25" customHeight="1">
      <c r="AL350" s="46" t="s">
        <v>51</v>
      </c>
      <c r="AM350" s="45">
        <v>23</v>
      </c>
      <c r="AN350" s="46" t="s">
        <v>7</v>
      </c>
      <c r="AO350" s="45">
        <v>3</v>
      </c>
      <c r="AP350" s="45">
        <v>11691420</v>
      </c>
      <c r="AQ350" s="45">
        <v>2781754</v>
      </c>
      <c r="AR350" s="45">
        <v>8909666</v>
      </c>
      <c r="AS350" s="45">
        <v>65</v>
      </c>
      <c r="AT350" s="45">
        <v>1253268</v>
      </c>
      <c r="AU350" s="45">
        <v>1</v>
      </c>
      <c r="AV350" s="45">
        <v>76</v>
      </c>
      <c r="AW350" s="45">
        <v>952484</v>
      </c>
      <c r="AY350" s="46" t="s">
        <v>57</v>
      </c>
      <c r="AZ350" s="45">
        <v>25</v>
      </c>
      <c r="BA350" s="46" t="s">
        <v>7</v>
      </c>
      <c r="BB350" s="45">
        <v>17</v>
      </c>
      <c r="BC350" s="45">
        <v>6533557</v>
      </c>
    </row>
    <row r="351" spans="38:55" ht="14.25" customHeight="1">
      <c r="AL351" s="46" t="s">
        <v>51</v>
      </c>
      <c r="AM351" s="45">
        <v>23</v>
      </c>
      <c r="AN351" s="46" t="s">
        <v>7</v>
      </c>
      <c r="AO351" s="45">
        <v>3</v>
      </c>
      <c r="AP351" s="45">
        <v>11691420</v>
      </c>
      <c r="AQ351" s="45">
        <v>2781754</v>
      </c>
      <c r="AR351" s="45">
        <v>8909666</v>
      </c>
      <c r="AS351" s="45">
        <v>66</v>
      </c>
      <c r="AT351" s="45">
        <v>1809257</v>
      </c>
      <c r="AU351" s="45">
        <v>1</v>
      </c>
      <c r="AV351" s="45">
        <v>77</v>
      </c>
      <c r="AW351" s="45">
        <v>1393128</v>
      </c>
      <c r="AY351" s="46" t="s">
        <v>57</v>
      </c>
      <c r="AZ351" s="45">
        <v>26</v>
      </c>
      <c r="BA351" s="46" t="s">
        <v>7</v>
      </c>
      <c r="BB351" s="45">
        <v>24</v>
      </c>
      <c r="BC351" s="45">
        <v>5299341</v>
      </c>
    </row>
    <row r="352" spans="38:55" ht="14.25" customHeight="1">
      <c r="AL352" s="46" t="s">
        <v>51</v>
      </c>
      <c r="AM352" s="45">
        <v>23</v>
      </c>
      <c r="AN352" s="46" t="s">
        <v>7</v>
      </c>
      <c r="AO352" s="45">
        <v>3</v>
      </c>
      <c r="AP352" s="45">
        <v>11691420</v>
      </c>
      <c r="AQ352" s="45">
        <v>2781754</v>
      </c>
      <c r="AR352" s="45">
        <v>8909666</v>
      </c>
      <c r="AS352" s="45">
        <v>67</v>
      </c>
      <c r="AT352" s="45">
        <v>1738061</v>
      </c>
      <c r="AU352" s="45">
        <v>1</v>
      </c>
      <c r="AV352" s="45">
        <v>77</v>
      </c>
      <c r="AW352" s="45">
        <v>1338307</v>
      </c>
      <c r="AY352" s="46" t="s">
        <v>57</v>
      </c>
      <c r="AZ352" s="45">
        <v>27</v>
      </c>
      <c r="BA352" s="46" t="s">
        <v>8</v>
      </c>
      <c r="BB352" s="45">
        <v>1</v>
      </c>
      <c r="BC352" s="45">
        <v>4114995</v>
      </c>
    </row>
    <row r="353" spans="38:55" ht="14.25" customHeight="1">
      <c r="AL353" s="46" t="s">
        <v>51</v>
      </c>
      <c r="AM353" s="45">
        <v>23</v>
      </c>
      <c r="AN353" s="46" t="s">
        <v>7</v>
      </c>
      <c r="AO353" s="45">
        <v>3</v>
      </c>
      <c r="AP353" s="45">
        <v>11691420</v>
      </c>
      <c r="AQ353" s="45">
        <v>2781754</v>
      </c>
      <c r="AR353" s="45">
        <v>8909666</v>
      </c>
      <c r="AS353" s="45">
        <v>68</v>
      </c>
      <c r="AT353" s="45">
        <v>478684</v>
      </c>
      <c r="AU353" s="45">
        <v>0.28699999999999998</v>
      </c>
      <c r="AV353" s="45">
        <v>78</v>
      </c>
      <c r="AW353" s="45">
        <v>373374</v>
      </c>
      <c r="AY353" s="46" t="s">
        <v>57</v>
      </c>
      <c r="AZ353" s="45">
        <v>28</v>
      </c>
      <c r="BA353" s="46" t="s">
        <v>8</v>
      </c>
      <c r="BB353" s="45">
        <v>8</v>
      </c>
      <c r="BC353" s="45">
        <v>3036715</v>
      </c>
    </row>
    <row r="354" spans="38:55" ht="14.25" customHeight="1">
      <c r="AL354" s="46" t="s">
        <v>51</v>
      </c>
      <c r="AM354" s="45">
        <v>24</v>
      </c>
      <c r="AN354" s="46" t="s">
        <v>7</v>
      </c>
      <c r="AO354" s="45">
        <v>10</v>
      </c>
      <c r="AP354" s="45">
        <v>9872994</v>
      </c>
      <c r="AQ354" s="45">
        <v>1899876</v>
      </c>
      <c r="AR354" s="45">
        <v>7973118</v>
      </c>
      <c r="AS354" s="45">
        <v>63</v>
      </c>
      <c r="AT354" s="45">
        <v>511987</v>
      </c>
      <c r="AU354" s="45">
        <v>0.38</v>
      </c>
      <c r="AV354" s="45">
        <v>76</v>
      </c>
      <c r="AW354" s="45">
        <v>389110</v>
      </c>
      <c r="AY354" s="46" t="s">
        <v>57</v>
      </c>
      <c r="AZ354" s="45">
        <v>29</v>
      </c>
      <c r="BA354" s="46" t="s">
        <v>8</v>
      </c>
      <c r="BB354" s="45">
        <v>15</v>
      </c>
      <c r="BC354" s="45">
        <v>2125126</v>
      </c>
    </row>
    <row r="355" spans="38:55" ht="14.25" customHeight="1">
      <c r="AL355" s="46" t="s">
        <v>51</v>
      </c>
      <c r="AM355" s="45">
        <v>24</v>
      </c>
      <c r="AN355" s="46" t="s">
        <v>7</v>
      </c>
      <c r="AO355" s="45">
        <v>10</v>
      </c>
      <c r="AP355" s="45">
        <v>9872994</v>
      </c>
      <c r="AQ355" s="45">
        <v>1899876</v>
      </c>
      <c r="AR355" s="45">
        <v>7973118</v>
      </c>
      <c r="AS355" s="45">
        <v>64</v>
      </c>
      <c r="AT355" s="45">
        <v>1299983</v>
      </c>
      <c r="AU355" s="45">
        <v>1</v>
      </c>
      <c r="AV355" s="45">
        <v>77</v>
      </c>
      <c r="AW355" s="45">
        <v>1000987</v>
      </c>
      <c r="AY355" s="46" t="s">
        <v>57</v>
      </c>
      <c r="AZ355" s="45">
        <v>30</v>
      </c>
      <c r="BA355" s="46" t="s">
        <v>8</v>
      </c>
      <c r="BB355" s="45">
        <v>23</v>
      </c>
      <c r="BC355" s="45">
        <v>1397501</v>
      </c>
    </row>
    <row r="356" spans="38:55" ht="14.25" customHeight="1">
      <c r="AL356" s="46" t="s">
        <v>51</v>
      </c>
      <c r="AM356" s="45">
        <v>24</v>
      </c>
      <c r="AN356" s="46" t="s">
        <v>7</v>
      </c>
      <c r="AO356" s="45">
        <v>10</v>
      </c>
      <c r="AP356" s="45">
        <v>9872994</v>
      </c>
      <c r="AQ356" s="45">
        <v>1899876</v>
      </c>
      <c r="AR356" s="45">
        <v>7973118</v>
      </c>
      <c r="AS356" s="45">
        <v>65</v>
      </c>
      <c r="AT356" s="45">
        <v>1253268</v>
      </c>
      <c r="AU356" s="45">
        <v>1</v>
      </c>
      <c r="AV356" s="45">
        <v>77</v>
      </c>
      <c r="AW356" s="45">
        <v>965016</v>
      </c>
      <c r="AY356" s="46" t="s">
        <v>57</v>
      </c>
      <c r="AZ356" s="45">
        <v>31</v>
      </c>
      <c r="BA356" s="46" t="s">
        <v>8</v>
      </c>
      <c r="BB356" s="45">
        <v>29</v>
      </c>
      <c r="BC356" s="45">
        <v>877713</v>
      </c>
    </row>
    <row r="357" spans="38:55" ht="14.25" customHeight="1">
      <c r="AL357" s="46" t="s">
        <v>51</v>
      </c>
      <c r="AM357" s="45">
        <v>24</v>
      </c>
      <c r="AN357" s="46" t="s">
        <v>7</v>
      </c>
      <c r="AO357" s="45">
        <v>10</v>
      </c>
      <c r="AP357" s="45">
        <v>9872994</v>
      </c>
      <c r="AQ357" s="45">
        <v>1899876</v>
      </c>
      <c r="AR357" s="45">
        <v>7973118</v>
      </c>
      <c r="AS357" s="45">
        <v>66</v>
      </c>
      <c r="AT357" s="45">
        <v>1809257</v>
      </c>
      <c r="AU357" s="45">
        <v>1</v>
      </c>
      <c r="AV357" s="45">
        <v>78</v>
      </c>
      <c r="AW357" s="45">
        <v>1411220</v>
      </c>
      <c r="AY357" s="46" t="s">
        <v>57</v>
      </c>
      <c r="AZ357" s="45">
        <v>32</v>
      </c>
      <c r="BA357" s="46" t="s">
        <v>9</v>
      </c>
      <c r="BB357" s="45">
        <v>5</v>
      </c>
      <c r="BC357" s="45">
        <v>549996</v>
      </c>
    </row>
    <row r="358" spans="38:55" ht="14.25" customHeight="1">
      <c r="AL358" s="46" t="s">
        <v>51</v>
      </c>
      <c r="AM358" s="45">
        <v>24</v>
      </c>
      <c r="AN358" s="46" t="s">
        <v>7</v>
      </c>
      <c r="AO358" s="45">
        <v>10</v>
      </c>
      <c r="AP358" s="45">
        <v>9872994</v>
      </c>
      <c r="AQ358" s="45">
        <v>1899876</v>
      </c>
      <c r="AR358" s="45">
        <v>7973118</v>
      </c>
      <c r="AS358" s="45">
        <v>67</v>
      </c>
      <c r="AT358" s="45">
        <v>1738061</v>
      </c>
      <c r="AU358" s="45">
        <v>1</v>
      </c>
      <c r="AV358" s="45">
        <v>79</v>
      </c>
      <c r="AW358" s="45">
        <v>1373068</v>
      </c>
      <c r="AY358" s="46" t="s">
        <v>57</v>
      </c>
      <c r="AZ358" s="45">
        <v>33</v>
      </c>
      <c r="BA358" s="46" t="s">
        <v>9</v>
      </c>
      <c r="BB358" s="45">
        <v>12</v>
      </c>
      <c r="BC358" s="45">
        <v>409538</v>
      </c>
    </row>
    <row r="359" spans="38:55" ht="14.25" customHeight="1">
      <c r="AL359" s="46" t="s">
        <v>51</v>
      </c>
      <c r="AM359" s="45">
        <v>24</v>
      </c>
      <c r="AN359" s="46" t="s">
        <v>7</v>
      </c>
      <c r="AO359" s="45">
        <v>10</v>
      </c>
      <c r="AP359" s="45">
        <v>9872994</v>
      </c>
      <c r="AQ359" s="45">
        <v>1899876</v>
      </c>
      <c r="AR359" s="45">
        <v>7973118</v>
      </c>
      <c r="AS359" s="45">
        <v>68</v>
      </c>
      <c r="AT359" s="45">
        <v>1360562</v>
      </c>
      <c r="AU359" s="45">
        <v>0.81599999999999995</v>
      </c>
      <c r="AV359" s="45">
        <v>80</v>
      </c>
      <c r="AW359" s="45">
        <v>1088450</v>
      </c>
      <c r="AY359" s="46" t="s">
        <v>57</v>
      </c>
      <c r="AZ359" s="45">
        <v>34</v>
      </c>
      <c r="BA359" s="46" t="s">
        <v>9</v>
      </c>
      <c r="BB359" s="45">
        <v>19</v>
      </c>
      <c r="BC359" s="45">
        <v>440525</v>
      </c>
    </row>
    <row r="360" spans="38:55" ht="14.25" customHeight="1">
      <c r="AL360" s="46" t="s">
        <v>51</v>
      </c>
      <c r="AM360" s="45">
        <v>25</v>
      </c>
      <c r="AN360" s="46" t="s">
        <v>7</v>
      </c>
      <c r="AO360" s="45">
        <v>17</v>
      </c>
      <c r="AP360" s="45">
        <v>8164077</v>
      </c>
      <c r="AQ360" s="45">
        <v>1347583</v>
      </c>
      <c r="AR360" s="45">
        <v>6816494</v>
      </c>
      <c r="AS360" s="45">
        <v>64</v>
      </c>
      <c r="AT360" s="45">
        <v>103053</v>
      </c>
      <c r="AU360" s="45">
        <v>7.9000000000000001E-2</v>
      </c>
      <c r="AV360" s="45">
        <v>77</v>
      </c>
      <c r="AW360" s="45">
        <v>79351</v>
      </c>
      <c r="AY360" s="46" t="s">
        <v>57</v>
      </c>
      <c r="AZ360" s="45">
        <v>35</v>
      </c>
      <c r="BA360" s="46" t="s">
        <v>9</v>
      </c>
      <c r="BB360" s="45">
        <v>26</v>
      </c>
      <c r="BC360" s="45">
        <v>610876</v>
      </c>
    </row>
    <row r="361" spans="38:55" ht="14.25" customHeight="1">
      <c r="AL361" s="46" t="s">
        <v>51</v>
      </c>
      <c r="AM361" s="45">
        <v>25</v>
      </c>
      <c r="AN361" s="46" t="s">
        <v>7</v>
      </c>
      <c r="AO361" s="45">
        <v>17</v>
      </c>
      <c r="AP361" s="45">
        <v>8164077</v>
      </c>
      <c r="AQ361" s="45">
        <v>1347583</v>
      </c>
      <c r="AR361" s="45">
        <v>6816494</v>
      </c>
      <c r="AS361" s="45">
        <v>65</v>
      </c>
      <c r="AT361" s="45">
        <v>1253268</v>
      </c>
      <c r="AU361" s="45">
        <v>1</v>
      </c>
      <c r="AV361" s="45">
        <v>78</v>
      </c>
      <c r="AW361" s="45">
        <v>977549</v>
      </c>
      <c r="AY361" s="46" t="s">
        <v>57</v>
      </c>
      <c r="AZ361" s="45">
        <v>36</v>
      </c>
      <c r="BA361" s="46" t="s">
        <v>10</v>
      </c>
      <c r="BB361" s="45">
        <v>2</v>
      </c>
      <c r="BC361" s="45">
        <v>710882</v>
      </c>
    </row>
    <row r="362" spans="38:55" ht="14.25" customHeight="1">
      <c r="AL362" s="46" t="s">
        <v>51</v>
      </c>
      <c r="AM362" s="45">
        <v>25</v>
      </c>
      <c r="AN362" s="46" t="s">
        <v>7</v>
      </c>
      <c r="AO362" s="45">
        <v>17</v>
      </c>
      <c r="AP362" s="45">
        <v>8164077</v>
      </c>
      <c r="AQ362" s="45">
        <v>1347583</v>
      </c>
      <c r="AR362" s="45">
        <v>6816494</v>
      </c>
      <c r="AS362" s="45">
        <v>66</v>
      </c>
      <c r="AT362" s="45">
        <v>1809257</v>
      </c>
      <c r="AU362" s="45">
        <v>1</v>
      </c>
      <c r="AV362" s="45">
        <v>79</v>
      </c>
      <c r="AW362" s="45">
        <v>1429313</v>
      </c>
      <c r="AY362" s="46" t="s">
        <v>57</v>
      </c>
      <c r="AZ362" s="45">
        <v>37</v>
      </c>
      <c r="BA362" s="46" t="s">
        <v>10</v>
      </c>
      <c r="BB362" s="45">
        <v>9</v>
      </c>
      <c r="BC362" s="45">
        <v>434510</v>
      </c>
    </row>
    <row r="363" spans="38:55" ht="14.25" customHeight="1">
      <c r="AL363" s="46" t="s">
        <v>51</v>
      </c>
      <c r="AM363" s="45">
        <v>25</v>
      </c>
      <c r="AN363" s="46" t="s">
        <v>7</v>
      </c>
      <c r="AO363" s="45">
        <v>17</v>
      </c>
      <c r="AP363" s="45">
        <v>8164077</v>
      </c>
      <c r="AQ363" s="45">
        <v>1347583</v>
      </c>
      <c r="AR363" s="45">
        <v>6816494</v>
      </c>
      <c r="AS363" s="45">
        <v>67</v>
      </c>
      <c r="AT363" s="45">
        <v>1738061</v>
      </c>
      <c r="AU363" s="45">
        <v>1</v>
      </c>
      <c r="AV363" s="45">
        <v>80</v>
      </c>
      <c r="AW363" s="45">
        <v>1390449</v>
      </c>
      <c r="AY363" s="46" t="s">
        <v>57</v>
      </c>
      <c r="AZ363" s="45">
        <v>38</v>
      </c>
      <c r="BA363" s="46" t="s">
        <v>10</v>
      </c>
      <c r="BB363" s="45">
        <v>16</v>
      </c>
      <c r="BC363" s="45">
        <v>200330</v>
      </c>
    </row>
    <row r="364" spans="38:55" ht="14.25" customHeight="1">
      <c r="AL364" s="46" t="s">
        <v>51</v>
      </c>
      <c r="AM364" s="45">
        <v>25</v>
      </c>
      <c r="AN364" s="46" t="s">
        <v>7</v>
      </c>
      <c r="AO364" s="45">
        <v>17</v>
      </c>
      <c r="AP364" s="45">
        <v>8164077</v>
      </c>
      <c r="AQ364" s="45">
        <v>1347583</v>
      </c>
      <c r="AR364" s="45">
        <v>6816494</v>
      </c>
      <c r="AS364" s="45">
        <v>68</v>
      </c>
      <c r="AT364" s="45">
        <v>1666335</v>
      </c>
      <c r="AU364" s="45">
        <v>1</v>
      </c>
      <c r="AV364" s="45">
        <v>81</v>
      </c>
      <c r="AW364" s="45">
        <v>1349731</v>
      </c>
      <c r="AY364" s="46" t="s">
        <v>57</v>
      </c>
      <c r="AZ364" s="45">
        <v>39</v>
      </c>
      <c r="BA364" s="46" t="s">
        <v>10</v>
      </c>
      <c r="BB364" s="45">
        <v>23</v>
      </c>
      <c r="BC364" s="45">
        <v>36720</v>
      </c>
    </row>
    <row r="365" spans="38:55" ht="14.25" customHeight="1">
      <c r="AL365" s="46" t="s">
        <v>51</v>
      </c>
      <c r="AM365" s="45">
        <v>25</v>
      </c>
      <c r="AN365" s="46" t="s">
        <v>7</v>
      </c>
      <c r="AO365" s="45">
        <v>17</v>
      </c>
      <c r="AP365" s="45">
        <v>8164077</v>
      </c>
      <c r="AQ365" s="45">
        <v>1347583</v>
      </c>
      <c r="AR365" s="45">
        <v>6816494</v>
      </c>
      <c r="AS365" s="45">
        <v>69</v>
      </c>
      <c r="AT365" s="45">
        <v>246519</v>
      </c>
      <c r="AU365" s="45">
        <v>0.155</v>
      </c>
      <c r="AV365" s="45">
        <v>82</v>
      </c>
      <c r="AW365" s="45">
        <v>202146</v>
      </c>
      <c r="AY365" s="46" t="s">
        <v>58</v>
      </c>
      <c r="AZ365" s="45">
        <v>10</v>
      </c>
      <c r="BA365" s="46" t="s">
        <v>4</v>
      </c>
      <c r="BB365" s="45">
        <v>4</v>
      </c>
      <c r="BC365" s="45">
        <v>2739822</v>
      </c>
    </row>
    <row r="366" spans="38:55" ht="14.25" customHeight="1">
      <c r="AL366" s="46" t="s">
        <v>51</v>
      </c>
      <c r="AM366" s="45">
        <v>26</v>
      </c>
      <c r="AN366" s="46" t="s">
        <v>7</v>
      </c>
      <c r="AO366" s="45">
        <v>24</v>
      </c>
      <c r="AP366" s="45">
        <v>6583305</v>
      </c>
      <c r="AQ366" s="45">
        <v>782683</v>
      </c>
      <c r="AR366" s="45">
        <v>5800622</v>
      </c>
      <c r="AS366" s="45">
        <v>66</v>
      </c>
      <c r="AT366" s="45">
        <v>1584806</v>
      </c>
      <c r="AU366" s="45">
        <v>0.876</v>
      </c>
      <c r="AV366" s="45">
        <v>79</v>
      </c>
      <c r="AW366" s="45">
        <v>1251997</v>
      </c>
      <c r="AY366" s="46" t="s">
        <v>58</v>
      </c>
      <c r="AZ366" s="45">
        <v>11</v>
      </c>
      <c r="BA366" s="46" t="s">
        <v>4</v>
      </c>
      <c r="BB366" s="45">
        <v>11</v>
      </c>
      <c r="BC366" s="45">
        <v>2823234</v>
      </c>
    </row>
    <row r="367" spans="38:55" ht="14.25" customHeight="1">
      <c r="AL367" s="46" t="s">
        <v>51</v>
      </c>
      <c r="AM367" s="45">
        <v>26</v>
      </c>
      <c r="AN367" s="46" t="s">
        <v>7</v>
      </c>
      <c r="AO367" s="45">
        <v>24</v>
      </c>
      <c r="AP367" s="45">
        <v>6583305</v>
      </c>
      <c r="AQ367" s="45">
        <v>782683</v>
      </c>
      <c r="AR367" s="45">
        <v>5800622</v>
      </c>
      <c r="AS367" s="45">
        <v>67</v>
      </c>
      <c r="AT367" s="45">
        <v>1738061</v>
      </c>
      <c r="AU367" s="45">
        <v>1</v>
      </c>
      <c r="AV367" s="45">
        <v>80</v>
      </c>
      <c r="AW367" s="45">
        <v>1390449</v>
      </c>
      <c r="AY367" s="46" t="s">
        <v>58</v>
      </c>
      <c r="AZ367" s="45">
        <v>12</v>
      </c>
      <c r="BA367" s="46" t="s">
        <v>4</v>
      </c>
      <c r="BB367" s="45">
        <v>18</v>
      </c>
      <c r="BC367" s="45">
        <v>3007164</v>
      </c>
    </row>
    <row r="368" spans="38:55" ht="14.25" customHeight="1">
      <c r="AL368" s="46" t="s">
        <v>51</v>
      </c>
      <c r="AM368" s="45">
        <v>26</v>
      </c>
      <c r="AN368" s="46" t="s">
        <v>7</v>
      </c>
      <c r="AO368" s="45">
        <v>24</v>
      </c>
      <c r="AP368" s="45">
        <v>6583305</v>
      </c>
      <c r="AQ368" s="45">
        <v>782683</v>
      </c>
      <c r="AR368" s="45">
        <v>5800622</v>
      </c>
      <c r="AS368" s="45">
        <v>68</v>
      </c>
      <c r="AT368" s="45">
        <v>1666335</v>
      </c>
      <c r="AU368" s="45">
        <v>1</v>
      </c>
      <c r="AV368" s="45">
        <v>81</v>
      </c>
      <c r="AW368" s="45">
        <v>1349731</v>
      </c>
      <c r="AY368" s="46" t="s">
        <v>58</v>
      </c>
      <c r="AZ368" s="45">
        <v>13</v>
      </c>
      <c r="BA368" s="46" t="s">
        <v>4</v>
      </c>
      <c r="BB368" s="45">
        <v>25</v>
      </c>
      <c r="BC368" s="45">
        <v>3282913</v>
      </c>
    </row>
    <row r="369" spans="38:55" ht="14.25" customHeight="1">
      <c r="AL369" s="46" t="s">
        <v>51</v>
      </c>
      <c r="AM369" s="45">
        <v>26</v>
      </c>
      <c r="AN369" s="46" t="s">
        <v>7</v>
      </c>
      <c r="AO369" s="45">
        <v>24</v>
      </c>
      <c r="AP369" s="45">
        <v>6583305</v>
      </c>
      <c r="AQ369" s="45">
        <v>782683</v>
      </c>
      <c r="AR369" s="45">
        <v>5800622</v>
      </c>
      <c r="AS369" s="45">
        <v>69</v>
      </c>
      <c r="AT369" s="45">
        <v>811419</v>
      </c>
      <c r="AU369" s="45">
        <v>0.50900000000000001</v>
      </c>
      <c r="AV369" s="45">
        <v>82</v>
      </c>
      <c r="AW369" s="45">
        <v>665364</v>
      </c>
      <c r="AY369" s="46" t="s">
        <v>58</v>
      </c>
      <c r="AZ369" s="45">
        <v>14</v>
      </c>
      <c r="BA369" s="46" t="s">
        <v>5</v>
      </c>
      <c r="BB369" s="45">
        <v>1</v>
      </c>
      <c r="BC369" s="45">
        <v>2846995</v>
      </c>
    </row>
    <row r="370" spans="38:55" ht="14.25" customHeight="1">
      <c r="AL370" s="46" t="s">
        <v>51</v>
      </c>
      <c r="AM370" s="45">
        <v>27</v>
      </c>
      <c r="AN370" s="46" t="s">
        <v>8</v>
      </c>
      <c r="AO370" s="45">
        <v>1</v>
      </c>
      <c r="AP370" s="45">
        <v>5149314</v>
      </c>
      <c r="AQ370" s="45">
        <v>235695</v>
      </c>
      <c r="AR370" s="45">
        <v>4913619</v>
      </c>
      <c r="AS370" s="45">
        <v>66</v>
      </c>
      <c r="AT370" s="45">
        <v>150815</v>
      </c>
      <c r="AU370" s="45">
        <v>8.3000000000000004E-2</v>
      </c>
      <c r="AV370" s="45">
        <v>78</v>
      </c>
      <c r="AW370" s="45">
        <v>117636</v>
      </c>
      <c r="AY370" s="46" t="s">
        <v>58</v>
      </c>
      <c r="AZ370" s="45">
        <v>15</v>
      </c>
      <c r="BA370" s="46" t="s">
        <v>5</v>
      </c>
      <c r="BB370" s="45">
        <v>8</v>
      </c>
      <c r="BC370" s="45">
        <v>3326220</v>
      </c>
    </row>
    <row r="371" spans="38:55" ht="14.25" customHeight="1">
      <c r="AL371" s="46" t="s">
        <v>51</v>
      </c>
      <c r="AM371" s="45">
        <v>27</v>
      </c>
      <c r="AN371" s="46" t="s">
        <v>8</v>
      </c>
      <c r="AO371" s="45">
        <v>1</v>
      </c>
      <c r="AP371" s="45">
        <v>5149314</v>
      </c>
      <c r="AQ371" s="45">
        <v>235695</v>
      </c>
      <c r="AR371" s="45">
        <v>4913619</v>
      </c>
      <c r="AS371" s="45">
        <v>67</v>
      </c>
      <c r="AT371" s="45">
        <v>1738061</v>
      </c>
      <c r="AU371" s="45">
        <v>1</v>
      </c>
      <c r="AV371" s="45">
        <v>79</v>
      </c>
      <c r="AW371" s="45">
        <v>1373068</v>
      </c>
      <c r="AY371" s="46" t="s">
        <v>58</v>
      </c>
      <c r="AZ371" s="45">
        <v>16</v>
      </c>
      <c r="BA371" s="46" t="s">
        <v>5</v>
      </c>
      <c r="BB371" s="45">
        <v>15</v>
      </c>
      <c r="BC371" s="45">
        <v>3943518</v>
      </c>
    </row>
    <row r="372" spans="38:55" ht="14.25" customHeight="1">
      <c r="AL372" s="46" t="s">
        <v>51</v>
      </c>
      <c r="AM372" s="45">
        <v>27</v>
      </c>
      <c r="AN372" s="46" t="s">
        <v>8</v>
      </c>
      <c r="AO372" s="45">
        <v>1</v>
      </c>
      <c r="AP372" s="45">
        <v>5149314</v>
      </c>
      <c r="AQ372" s="45">
        <v>235695</v>
      </c>
      <c r="AR372" s="45">
        <v>4913619</v>
      </c>
      <c r="AS372" s="45">
        <v>68</v>
      </c>
      <c r="AT372" s="45">
        <v>1666335</v>
      </c>
      <c r="AU372" s="45">
        <v>1</v>
      </c>
      <c r="AV372" s="45">
        <v>80</v>
      </c>
      <c r="AW372" s="45">
        <v>1333068</v>
      </c>
      <c r="AY372" s="46" t="s">
        <v>58</v>
      </c>
      <c r="AZ372" s="45">
        <v>17</v>
      </c>
      <c r="BA372" s="46" t="s">
        <v>5</v>
      </c>
      <c r="BB372" s="45">
        <v>22</v>
      </c>
      <c r="BC372" s="45">
        <v>4743439</v>
      </c>
    </row>
    <row r="373" spans="38:55" ht="14.25" customHeight="1">
      <c r="AL373" s="46" t="s">
        <v>51</v>
      </c>
      <c r="AM373" s="45">
        <v>27</v>
      </c>
      <c r="AN373" s="46" t="s">
        <v>8</v>
      </c>
      <c r="AO373" s="45">
        <v>1</v>
      </c>
      <c r="AP373" s="45">
        <v>5149314</v>
      </c>
      <c r="AQ373" s="45">
        <v>235695</v>
      </c>
      <c r="AR373" s="45">
        <v>4913619</v>
      </c>
      <c r="AS373" s="45">
        <v>69</v>
      </c>
      <c r="AT373" s="45">
        <v>1358407</v>
      </c>
      <c r="AU373" s="45">
        <v>0.85199999999999998</v>
      </c>
      <c r="AV373" s="45">
        <v>81</v>
      </c>
      <c r="AW373" s="45">
        <v>1100310</v>
      </c>
      <c r="AY373" s="46" t="s">
        <v>58</v>
      </c>
      <c r="AZ373" s="45">
        <v>18</v>
      </c>
      <c r="BA373" s="46" t="s">
        <v>5</v>
      </c>
      <c r="BB373" s="45">
        <v>29</v>
      </c>
      <c r="BC373" s="45">
        <v>5732222</v>
      </c>
    </row>
    <row r="374" spans="38:55" ht="14.25" customHeight="1">
      <c r="AL374" s="46" t="s">
        <v>51</v>
      </c>
      <c r="AM374" s="45">
        <v>28</v>
      </c>
      <c r="AN374" s="46" t="s">
        <v>8</v>
      </c>
      <c r="AO374" s="45">
        <v>8</v>
      </c>
      <c r="AP374" s="45">
        <v>3880740</v>
      </c>
      <c r="AQ374" s="45">
        <v>0</v>
      </c>
      <c r="AR374" s="45">
        <v>3880740</v>
      </c>
      <c r="AS374" s="45">
        <v>67</v>
      </c>
      <c r="AT374" s="45">
        <v>620302</v>
      </c>
      <c r="AU374" s="45">
        <v>0.35699999999999998</v>
      </c>
      <c r="AV374" s="45">
        <v>77</v>
      </c>
      <c r="AW374" s="45">
        <v>477633</v>
      </c>
      <c r="AY374" s="46" t="s">
        <v>58</v>
      </c>
      <c r="AZ374" s="45">
        <v>19</v>
      </c>
      <c r="BA374" s="46" t="s">
        <v>6</v>
      </c>
      <c r="BB374" s="45">
        <v>6</v>
      </c>
      <c r="BC374" s="45">
        <v>6974260</v>
      </c>
    </row>
    <row r="375" spans="38:55" ht="14.25" customHeight="1">
      <c r="AL375" s="46" t="s">
        <v>51</v>
      </c>
      <c r="AM375" s="45">
        <v>28</v>
      </c>
      <c r="AN375" s="46" t="s">
        <v>8</v>
      </c>
      <c r="AO375" s="45">
        <v>8</v>
      </c>
      <c r="AP375" s="45">
        <v>3880740</v>
      </c>
      <c r="AQ375" s="45">
        <v>0</v>
      </c>
      <c r="AR375" s="45">
        <v>3880740</v>
      </c>
      <c r="AS375" s="45">
        <v>68</v>
      </c>
      <c r="AT375" s="45">
        <v>1666335</v>
      </c>
      <c r="AU375" s="45">
        <v>1</v>
      </c>
      <c r="AV375" s="45">
        <v>78</v>
      </c>
      <c r="AW375" s="45">
        <v>1299741</v>
      </c>
      <c r="AY375" s="46" t="s">
        <v>58</v>
      </c>
      <c r="AZ375" s="45">
        <v>20</v>
      </c>
      <c r="BA375" s="46" t="s">
        <v>6</v>
      </c>
      <c r="BB375" s="45">
        <v>13</v>
      </c>
      <c r="BC375" s="45">
        <v>8464953</v>
      </c>
    </row>
    <row r="376" spans="38:55" ht="14.25" customHeight="1">
      <c r="AL376" s="46" t="s">
        <v>51</v>
      </c>
      <c r="AM376" s="45">
        <v>28</v>
      </c>
      <c r="AN376" s="46" t="s">
        <v>8</v>
      </c>
      <c r="AO376" s="45">
        <v>8</v>
      </c>
      <c r="AP376" s="45">
        <v>3880740</v>
      </c>
      <c r="AQ376" s="45">
        <v>0</v>
      </c>
      <c r="AR376" s="45">
        <v>3880740</v>
      </c>
      <c r="AS376" s="45">
        <v>69</v>
      </c>
      <c r="AT376" s="45">
        <v>1594102</v>
      </c>
      <c r="AU376" s="45">
        <v>1</v>
      </c>
      <c r="AV376" s="45">
        <v>79</v>
      </c>
      <c r="AW376" s="45">
        <v>1259341</v>
      </c>
      <c r="AY376" s="46" t="s">
        <v>58</v>
      </c>
      <c r="AZ376" s="45">
        <v>21</v>
      </c>
      <c r="BA376" s="46" t="s">
        <v>6</v>
      </c>
      <c r="BB376" s="45">
        <v>20</v>
      </c>
      <c r="BC376" s="45">
        <v>10323479</v>
      </c>
    </row>
    <row r="377" spans="38:55" ht="14.25" customHeight="1">
      <c r="AL377" s="46" t="s">
        <v>51</v>
      </c>
      <c r="AM377" s="45">
        <v>29</v>
      </c>
      <c r="AN377" s="46" t="s">
        <v>8</v>
      </c>
      <c r="AO377" s="45">
        <v>15</v>
      </c>
      <c r="AP377" s="45">
        <v>2796218</v>
      </c>
      <c r="AQ377" s="45">
        <v>0</v>
      </c>
      <c r="AR377" s="45">
        <v>2796218</v>
      </c>
      <c r="AS377" s="45">
        <v>68</v>
      </c>
      <c r="AT377" s="45">
        <v>1202116</v>
      </c>
      <c r="AU377" s="45">
        <v>0.72099999999999997</v>
      </c>
      <c r="AV377" s="45">
        <v>76</v>
      </c>
      <c r="AW377" s="45">
        <v>913608</v>
      </c>
      <c r="AY377" s="46" t="s">
        <v>58</v>
      </c>
      <c r="AZ377" s="45">
        <v>22</v>
      </c>
      <c r="BA377" s="46" t="s">
        <v>6</v>
      </c>
      <c r="BB377" s="45">
        <v>27</v>
      </c>
      <c r="BC377" s="45">
        <v>10104725</v>
      </c>
    </row>
    <row r="378" spans="38:55" ht="14.25" customHeight="1">
      <c r="AL378" s="46" t="s">
        <v>51</v>
      </c>
      <c r="AM378" s="45">
        <v>29</v>
      </c>
      <c r="AN378" s="46" t="s">
        <v>8</v>
      </c>
      <c r="AO378" s="45">
        <v>15</v>
      </c>
      <c r="AP378" s="45">
        <v>2796218</v>
      </c>
      <c r="AQ378" s="45">
        <v>0</v>
      </c>
      <c r="AR378" s="45">
        <v>2796218</v>
      </c>
      <c r="AS378" s="45">
        <v>69</v>
      </c>
      <c r="AT378" s="45">
        <v>1594102</v>
      </c>
      <c r="AU378" s="45">
        <v>1</v>
      </c>
      <c r="AV378" s="45">
        <v>76</v>
      </c>
      <c r="AW378" s="45">
        <v>1211518</v>
      </c>
      <c r="AY378" s="46" t="s">
        <v>58</v>
      </c>
      <c r="AZ378" s="45">
        <v>23</v>
      </c>
      <c r="BA378" s="46" t="s">
        <v>7</v>
      </c>
      <c r="BB378" s="45">
        <v>3</v>
      </c>
      <c r="BC378" s="45">
        <v>8978797</v>
      </c>
    </row>
    <row r="379" spans="38:55" ht="14.25" customHeight="1">
      <c r="AL379" s="46" t="s">
        <v>51</v>
      </c>
      <c r="AM379" s="45">
        <v>30</v>
      </c>
      <c r="AN379" s="46" t="s">
        <v>8</v>
      </c>
      <c r="AO379" s="45">
        <v>23</v>
      </c>
      <c r="AP379" s="45">
        <v>1914385</v>
      </c>
      <c r="AQ379" s="45">
        <v>0</v>
      </c>
      <c r="AR379" s="45">
        <v>1914385</v>
      </c>
      <c r="AS379" s="45">
        <v>68</v>
      </c>
      <c r="AT379" s="45">
        <v>320283</v>
      </c>
      <c r="AU379" s="45">
        <v>0.192</v>
      </c>
      <c r="AV379" s="45">
        <v>73</v>
      </c>
      <c r="AW379" s="45">
        <v>233807</v>
      </c>
      <c r="AY379" s="46" t="s">
        <v>58</v>
      </c>
      <c r="AZ379" s="45">
        <v>24</v>
      </c>
      <c r="BA379" s="46" t="s">
        <v>7</v>
      </c>
      <c r="BB379" s="45">
        <v>10</v>
      </c>
      <c r="BC379" s="45">
        <v>7763692</v>
      </c>
    </row>
    <row r="380" spans="38:55" ht="14.25" customHeight="1">
      <c r="AL380" s="46" t="s">
        <v>51</v>
      </c>
      <c r="AM380" s="45">
        <v>30</v>
      </c>
      <c r="AN380" s="46" t="s">
        <v>8</v>
      </c>
      <c r="AO380" s="45">
        <v>23</v>
      </c>
      <c r="AP380" s="45">
        <v>1914385</v>
      </c>
      <c r="AQ380" s="45">
        <v>0</v>
      </c>
      <c r="AR380" s="45">
        <v>1914385</v>
      </c>
      <c r="AS380" s="45">
        <v>69</v>
      </c>
      <c r="AT380" s="45">
        <v>1594102</v>
      </c>
      <c r="AU380" s="45">
        <v>1</v>
      </c>
      <c r="AV380" s="45">
        <v>73</v>
      </c>
      <c r="AW380" s="45">
        <v>1163694</v>
      </c>
      <c r="AY380" s="46" t="s">
        <v>58</v>
      </c>
      <c r="AZ380" s="45">
        <v>25</v>
      </c>
      <c r="BA380" s="46" t="s">
        <v>7</v>
      </c>
      <c r="BB380" s="45">
        <v>17</v>
      </c>
      <c r="BC380" s="45">
        <v>6533557</v>
      </c>
    </row>
    <row r="381" spans="38:55" ht="14.25" customHeight="1">
      <c r="AL381" s="46" t="s">
        <v>51</v>
      </c>
      <c r="AM381" s="45">
        <v>31</v>
      </c>
      <c r="AN381" s="46" t="s">
        <v>8</v>
      </c>
      <c r="AO381" s="45">
        <v>29</v>
      </c>
      <c r="AP381" s="45">
        <v>1253876</v>
      </c>
      <c r="AQ381" s="45">
        <v>0</v>
      </c>
      <c r="AR381" s="45">
        <v>1253876</v>
      </c>
      <c r="AS381" s="45">
        <v>69</v>
      </c>
      <c r="AT381" s="45">
        <v>1253876</v>
      </c>
      <c r="AU381" s="45">
        <v>0.78700000000000003</v>
      </c>
      <c r="AV381" s="45">
        <v>70</v>
      </c>
      <c r="AW381" s="45">
        <v>877713</v>
      </c>
      <c r="AY381" s="46" t="s">
        <v>58</v>
      </c>
      <c r="AZ381" s="45">
        <v>26</v>
      </c>
      <c r="BA381" s="46" t="s">
        <v>7</v>
      </c>
      <c r="BB381" s="45">
        <v>24</v>
      </c>
      <c r="BC381" s="45">
        <v>5299341</v>
      </c>
    </row>
    <row r="382" spans="38:55" ht="14.25" customHeight="1">
      <c r="AL382" s="46" t="s">
        <v>51</v>
      </c>
      <c r="AM382" s="45">
        <v>32</v>
      </c>
      <c r="AN382" s="46" t="s">
        <v>9</v>
      </c>
      <c r="AO382" s="45">
        <v>5</v>
      </c>
      <c r="AP382" s="45">
        <v>833327</v>
      </c>
      <c r="AQ382" s="45">
        <v>0</v>
      </c>
      <c r="AR382" s="45">
        <v>833327</v>
      </c>
      <c r="AS382" s="45">
        <v>69</v>
      </c>
      <c r="AT382" s="45">
        <v>833327</v>
      </c>
      <c r="AU382" s="45">
        <v>0.52300000000000002</v>
      </c>
      <c r="AV382" s="45">
        <v>66</v>
      </c>
      <c r="AW382" s="45">
        <v>549996</v>
      </c>
      <c r="AY382" s="46" t="s">
        <v>58</v>
      </c>
      <c r="AZ382" s="45">
        <v>27</v>
      </c>
      <c r="BA382" s="46" t="s">
        <v>8</v>
      </c>
      <c r="BB382" s="45">
        <v>1</v>
      </c>
      <c r="BC382" s="45">
        <v>4114995</v>
      </c>
    </row>
    <row r="383" spans="38:55" ht="14.25" customHeight="1">
      <c r="AL383" s="46" t="s">
        <v>51</v>
      </c>
      <c r="AM383" s="45">
        <v>33</v>
      </c>
      <c r="AN383" s="46" t="s">
        <v>9</v>
      </c>
      <c r="AO383" s="45">
        <v>12</v>
      </c>
      <c r="AP383" s="45">
        <v>671373</v>
      </c>
      <c r="AQ383" s="45">
        <v>0</v>
      </c>
      <c r="AR383" s="45">
        <v>671373</v>
      </c>
      <c r="AS383" s="45">
        <v>69</v>
      </c>
      <c r="AT383" s="45">
        <v>671373</v>
      </c>
      <c r="AU383" s="45">
        <v>0.42099999999999999</v>
      </c>
      <c r="AV383" s="45">
        <v>61</v>
      </c>
      <c r="AW383" s="45">
        <v>409538</v>
      </c>
      <c r="AY383" s="46" t="s">
        <v>58</v>
      </c>
      <c r="AZ383" s="45">
        <v>28</v>
      </c>
      <c r="BA383" s="46" t="s">
        <v>8</v>
      </c>
      <c r="BB383" s="45">
        <v>8</v>
      </c>
      <c r="BC383" s="45">
        <v>3036715</v>
      </c>
    </row>
    <row r="384" spans="38:55" ht="14.25" customHeight="1">
      <c r="AL384" s="46" t="s">
        <v>51</v>
      </c>
      <c r="AM384" s="45">
        <v>34</v>
      </c>
      <c r="AN384" s="46" t="s">
        <v>9</v>
      </c>
      <c r="AO384" s="45">
        <v>19</v>
      </c>
      <c r="AP384" s="45">
        <v>786651</v>
      </c>
      <c r="AQ384" s="45">
        <v>0</v>
      </c>
      <c r="AR384" s="45">
        <v>786651</v>
      </c>
      <c r="AS384" s="45">
        <v>69</v>
      </c>
      <c r="AT384" s="45">
        <v>786651</v>
      </c>
      <c r="AU384" s="45">
        <v>0.49299999999999999</v>
      </c>
      <c r="AV384" s="45">
        <v>56</v>
      </c>
      <c r="AW384" s="45">
        <v>440525</v>
      </c>
      <c r="AY384" s="46" t="s">
        <v>58</v>
      </c>
      <c r="AZ384" s="45">
        <v>29</v>
      </c>
      <c r="BA384" s="46" t="s">
        <v>8</v>
      </c>
      <c r="BB384" s="45">
        <v>15</v>
      </c>
      <c r="BC384" s="45">
        <v>2125126</v>
      </c>
    </row>
    <row r="385" spans="38:55" ht="14.25" customHeight="1">
      <c r="AL385" s="46" t="s">
        <v>51</v>
      </c>
      <c r="AM385" s="45">
        <v>35</v>
      </c>
      <c r="AN385" s="46" t="s">
        <v>9</v>
      </c>
      <c r="AO385" s="45">
        <v>26</v>
      </c>
      <c r="AP385" s="45">
        <v>1197796</v>
      </c>
      <c r="AQ385" s="45">
        <v>166790</v>
      </c>
      <c r="AR385" s="45">
        <v>1031006</v>
      </c>
      <c r="AS385" s="45">
        <v>69</v>
      </c>
      <c r="AT385" s="45">
        <v>1031006</v>
      </c>
      <c r="AU385" s="45">
        <v>0.64700000000000002</v>
      </c>
      <c r="AV385" s="45">
        <v>51</v>
      </c>
      <c r="AW385" s="45">
        <v>525813</v>
      </c>
      <c r="AY385" s="46" t="s">
        <v>58</v>
      </c>
      <c r="AZ385" s="45">
        <v>30</v>
      </c>
      <c r="BA385" s="46" t="s">
        <v>8</v>
      </c>
      <c r="BB385" s="45">
        <v>23</v>
      </c>
      <c r="BC385" s="45">
        <v>1397501</v>
      </c>
    </row>
    <row r="386" spans="38:55" ht="14.25" customHeight="1">
      <c r="AL386" s="46" t="s">
        <v>51</v>
      </c>
      <c r="AM386" s="45">
        <v>36</v>
      </c>
      <c r="AN386" s="46" t="s">
        <v>10</v>
      </c>
      <c r="AO386" s="45">
        <v>2</v>
      </c>
      <c r="AP386" s="45">
        <v>1923444</v>
      </c>
      <c r="AQ386" s="45">
        <v>1154326</v>
      </c>
      <c r="AR386" s="45">
        <v>769118</v>
      </c>
      <c r="AS386" s="45">
        <v>68</v>
      </c>
      <c r="AT386" s="45">
        <v>329342</v>
      </c>
      <c r="AU386" s="45">
        <v>0.19800000000000001</v>
      </c>
      <c r="AV386" s="45">
        <v>47</v>
      </c>
      <c r="AW386" s="45">
        <v>154791</v>
      </c>
      <c r="AY386" s="46" t="s">
        <v>58</v>
      </c>
      <c r="AZ386" s="45">
        <v>31</v>
      </c>
      <c r="BA386" s="46" t="s">
        <v>8</v>
      </c>
      <c r="BB386" s="45">
        <v>29</v>
      </c>
      <c r="BC386" s="45">
        <v>877713</v>
      </c>
    </row>
    <row r="387" spans="38:55" ht="14.25" customHeight="1">
      <c r="AL387" s="46" t="s">
        <v>51</v>
      </c>
      <c r="AM387" s="45">
        <v>36</v>
      </c>
      <c r="AN387" s="46" t="s">
        <v>10</v>
      </c>
      <c r="AO387" s="45">
        <v>2</v>
      </c>
      <c r="AP387" s="45">
        <v>1923444</v>
      </c>
      <c r="AQ387" s="45">
        <v>1154326</v>
      </c>
      <c r="AR387" s="45">
        <v>769118</v>
      </c>
      <c r="AS387" s="45">
        <v>69</v>
      </c>
      <c r="AT387" s="45">
        <v>439776</v>
      </c>
      <c r="AU387" s="45">
        <v>0.27600000000000002</v>
      </c>
      <c r="AV387" s="45">
        <v>46</v>
      </c>
      <c r="AW387" s="45">
        <v>202297</v>
      </c>
      <c r="AY387" s="46" t="s">
        <v>58</v>
      </c>
      <c r="AZ387" s="45">
        <v>32</v>
      </c>
      <c r="BA387" s="46" t="s">
        <v>9</v>
      </c>
      <c r="BB387" s="45">
        <v>5</v>
      </c>
      <c r="BC387" s="45">
        <v>549996</v>
      </c>
    </row>
    <row r="388" spans="38:55" ht="14.25" customHeight="1">
      <c r="AL388" s="46" t="s">
        <v>51</v>
      </c>
      <c r="AM388" s="45">
        <v>37</v>
      </c>
      <c r="AN388" s="46" t="s">
        <v>10</v>
      </c>
      <c r="AO388" s="45">
        <v>9</v>
      </c>
      <c r="AP388" s="45">
        <v>2982231</v>
      </c>
      <c r="AQ388" s="45">
        <v>2464957</v>
      </c>
      <c r="AR388" s="45">
        <v>517274</v>
      </c>
      <c r="AS388" s="45">
        <v>68</v>
      </c>
      <c r="AT388" s="45">
        <v>517274</v>
      </c>
      <c r="AU388" s="45">
        <v>0.31</v>
      </c>
      <c r="AV388" s="45">
        <v>42</v>
      </c>
      <c r="AW388" s="45">
        <v>217255</v>
      </c>
      <c r="AY388" s="46" t="s">
        <v>58</v>
      </c>
      <c r="AZ388" s="45">
        <v>33</v>
      </c>
      <c r="BA388" s="46" t="s">
        <v>9</v>
      </c>
      <c r="BB388" s="45">
        <v>12</v>
      </c>
      <c r="BC388" s="45">
        <v>409538</v>
      </c>
    </row>
    <row r="389" spans="38:55" ht="14.25" customHeight="1">
      <c r="AL389" s="46" t="s">
        <v>51</v>
      </c>
      <c r="AM389" s="45">
        <v>38</v>
      </c>
      <c r="AN389" s="46" t="s">
        <v>10</v>
      </c>
      <c r="AO389" s="45">
        <v>16</v>
      </c>
      <c r="AP389" s="45">
        <v>4392792</v>
      </c>
      <c r="AQ389" s="45">
        <v>4129200</v>
      </c>
      <c r="AR389" s="45">
        <v>263592</v>
      </c>
      <c r="AS389" s="45">
        <v>67</v>
      </c>
      <c r="AT389" s="45">
        <v>263592</v>
      </c>
      <c r="AU389" s="45">
        <v>0.152</v>
      </c>
      <c r="AV389" s="45">
        <v>38</v>
      </c>
      <c r="AW389" s="45">
        <v>100165</v>
      </c>
      <c r="AY389" s="46" t="s">
        <v>58</v>
      </c>
      <c r="AZ389" s="45">
        <v>34</v>
      </c>
      <c r="BA389" s="46" t="s">
        <v>9</v>
      </c>
      <c r="BB389" s="45">
        <v>19</v>
      </c>
      <c r="BC389" s="45">
        <v>440525</v>
      </c>
    </row>
    <row r="390" spans="38:55" ht="14.25" customHeight="1">
      <c r="AL390" s="46" t="s">
        <v>51</v>
      </c>
      <c r="AM390" s="45">
        <v>39</v>
      </c>
      <c r="AN390" s="46" t="s">
        <v>10</v>
      </c>
      <c r="AO390" s="45">
        <v>23</v>
      </c>
      <c r="AP390" s="45">
        <v>6173764</v>
      </c>
      <c r="AQ390" s="45">
        <v>6119764</v>
      </c>
      <c r="AR390" s="45">
        <v>54000</v>
      </c>
      <c r="AS390" s="45">
        <v>66</v>
      </c>
      <c r="AT390" s="45">
        <v>54000</v>
      </c>
      <c r="AU390" s="45">
        <v>0.03</v>
      </c>
      <c r="AV390" s="45">
        <v>34</v>
      </c>
      <c r="AW390" s="45">
        <v>18360</v>
      </c>
      <c r="AY390" s="46" t="s">
        <v>58</v>
      </c>
      <c r="AZ390" s="45">
        <v>35</v>
      </c>
      <c r="BA390" s="46" t="s">
        <v>9</v>
      </c>
      <c r="BB390" s="45">
        <v>26</v>
      </c>
      <c r="BC390" s="45">
        <v>610876</v>
      </c>
    </row>
    <row r="391" spans="38:55" ht="14.25" customHeight="1">
      <c r="AL391" s="46" t="s">
        <v>52</v>
      </c>
      <c r="AM391" s="45">
        <v>10</v>
      </c>
      <c r="AN391" s="46" t="s">
        <v>4</v>
      </c>
      <c r="AO391" s="45">
        <v>4</v>
      </c>
      <c r="AP391" s="45">
        <v>36817042</v>
      </c>
      <c r="AQ391" s="45">
        <v>34340761</v>
      </c>
      <c r="AR391" s="45">
        <v>2476281</v>
      </c>
      <c r="AS391" s="45">
        <v>47</v>
      </c>
      <c r="AT391" s="45">
        <v>668225</v>
      </c>
      <c r="AU391" s="45">
        <v>0.33</v>
      </c>
      <c r="AV391" s="45">
        <v>60</v>
      </c>
      <c r="AW391" s="45">
        <v>400935</v>
      </c>
      <c r="AY391" s="46" t="s">
        <v>58</v>
      </c>
      <c r="AZ391" s="45">
        <v>36</v>
      </c>
      <c r="BA391" s="46" t="s">
        <v>10</v>
      </c>
      <c r="BB391" s="45">
        <v>2</v>
      </c>
      <c r="BC391" s="45">
        <v>769848</v>
      </c>
    </row>
    <row r="392" spans="38:55" ht="14.25" customHeight="1">
      <c r="AL392" s="46" t="s">
        <v>52</v>
      </c>
      <c r="AM392" s="45">
        <v>10</v>
      </c>
      <c r="AN392" s="46" t="s">
        <v>4</v>
      </c>
      <c r="AO392" s="45">
        <v>4</v>
      </c>
      <c r="AP392" s="45">
        <v>36817042</v>
      </c>
      <c r="AQ392" s="45">
        <v>34340761</v>
      </c>
      <c r="AR392" s="45">
        <v>2476281</v>
      </c>
      <c r="AS392" s="45">
        <v>48</v>
      </c>
      <c r="AT392" s="45">
        <v>1808056</v>
      </c>
      <c r="AU392" s="45">
        <v>0.91100000000000003</v>
      </c>
      <c r="AV392" s="45">
        <v>60</v>
      </c>
      <c r="AW392" s="45">
        <v>1084834</v>
      </c>
      <c r="AY392" s="46" t="s">
        <v>58</v>
      </c>
      <c r="AZ392" s="45">
        <v>37</v>
      </c>
      <c r="BA392" s="46" t="s">
        <v>10</v>
      </c>
      <c r="BB392" s="45">
        <v>9</v>
      </c>
      <c r="BC392" s="45">
        <v>470720</v>
      </c>
    </row>
    <row r="393" spans="38:55" ht="14.25" customHeight="1">
      <c r="AL393" s="46" t="s">
        <v>52</v>
      </c>
      <c r="AM393" s="45">
        <v>11</v>
      </c>
      <c r="AN393" s="46" t="s">
        <v>4</v>
      </c>
      <c r="AO393" s="45">
        <v>11</v>
      </c>
      <c r="AP393" s="45">
        <v>35270849</v>
      </c>
      <c r="AQ393" s="45">
        <v>32805653</v>
      </c>
      <c r="AR393" s="45">
        <v>2465196</v>
      </c>
      <c r="AS393" s="45">
        <v>48</v>
      </c>
      <c r="AT393" s="45">
        <v>1106329</v>
      </c>
      <c r="AU393" s="45">
        <v>0.55800000000000005</v>
      </c>
      <c r="AV393" s="45">
        <v>62</v>
      </c>
      <c r="AW393" s="45">
        <v>685924</v>
      </c>
      <c r="AY393" s="46" t="s">
        <v>58</v>
      </c>
      <c r="AZ393" s="45">
        <v>38</v>
      </c>
      <c r="BA393" s="46" t="s">
        <v>10</v>
      </c>
      <c r="BB393" s="45">
        <v>16</v>
      </c>
      <c r="BC393" s="45">
        <v>217024</v>
      </c>
    </row>
    <row r="394" spans="38:55" ht="14.25" customHeight="1">
      <c r="AL394" s="46" t="s">
        <v>52</v>
      </c>
      <c r="AM394" s="45">
        <v>11</v>
      </c>
      <c r="AN394" s="46" t="s">
        <v>4</v>
      </c>
      <c r="AO394" s="45">
        <v>11</v>
      </c>
      <c r="AP394" s="45">
        <v>35270849</v>
      </c>
      <c r="AQ394" s="45">
        <v>32805653</v>
      </c>
      <c r="AR394" s="45">
        <v>2465196</v>
      </c>
      <c r="AS394" s="45">
        <v>49</v>
      </c>
      <c r="AT394" s="45">
        <v>1358867</v>
      </c>
      <c r="AU394" s="45">
        <v>0.69799999999999995</v>
      </c>
      <c r="AV394" s="45">
        <v>62</v>
      </c>
      <c r="AW394" s="45">
        <v>842498</v>
      </c>
      <c r="AY394" s="46" t="s">
        <v>58</v>
      </c>
      <c r="AZ394" s="45">
        <v>39</v>
      </c>
      <c r="BA394" s="46" t="s">
        <v>10</v>
      </c>
      <c r="BB394" s="45">
        <v>23</v>
      </c>
      <c r="BC394" s="45">
        <v>39780</v>
      </c>
    </row>
    <row r="395" spans="38:55" ht="14.25" customHeight="1">
      <c r="AL395" s="46" t="s">
        <v>52</v>
      </c>
      <c r="AM395" s="45">
        <v>12</v>
      </c>
      <c r="AN395" s="46" t="s">
        <v>4</v>
      </c>
      <c r="AO395" s="45">
        <v>18</v>
      </c>
      <c r="AP395" s="45">
        <v>33591900</v>
      </c>
      <c r="AQ395" s="45">
        <v>31061834</v>
      </c>
      <c r="AR395" s="45">
        <v>2530066</v>
      </c>
      <c r="AS395" s="45">
        <v>49</v>
      </c>
      <c r="AT395" s="45">
        <v>1372913</v>
      </c>
      <c r="AU395" s="45">
        <v>0.70599999999999996</v>
      </c>
      <c r="AV395" s="45">
        <v>64</v>
      </c>
      <c r="AW395" s="45">
        <v>878664</v>
      </c>
      <c r="AY395" s="46" t="s">
        <v>59</v>
      </c>
      <c r="AZ395" s="45">
        <v>10</v>
      </c>
      <c r="BA395" s="46" t="s">
        <v>4</v>
      </c>
      <c r="BB395" s="45">
        <v>4</v>
      </c>
      <c r="BC395" s="45">
        <v>20613429</v>
      </c>
    </row>
    <row r="396" spans="38:55" ht="14.25" customHeight="1">
      <c r="AL396" s="46" t="s">
        <v>52</v>
      </c>
      <c r="AM396" s="45">
        <v>12</v>
      </c>
      <c r="AN396" s="46" t="s">
        <v>4</v>
      </c>
      <c r="AO396" s="45">
        <v>18</v>
      </c>
      <c r="AP396" s="45">
        <v>33591900</v>
      </c>
      <c r="AQ396" s="45">
        <v>31061834</v>
      </c>
      <c r="AR396" s="45">
        <v>2530066</v>
      </c>
      <c r="AS396" s="45">
        <v>50</v>
      </c>
      <c r="AT396" s="45">
        <v>1157153</v>
      </c>
      <c r="AU396" s="45">
        <v>0.60699999999999998</v>
      </c>
      <c r="AV396" s="45">
        <v>64</v>
      </c>
      <c r="AW396" s="45">
        <v>740578</v>
      </c>
      <c r="AY396" s="46" t="s">
        <v>59</v>
      </c>
      <c r="AZ396" s="45">
        <v>11</v>
      </c>
      <c r="BA396" s="46" t="s">
        <v>4</v>
      </c>
      <c r="BB396" s="45">
        <v>11</v>
      </c>
      <c r="BC396" s="45">
        <v>20915120</v>
      </c>
    </row>
    <row r="397" spans="38:55" ht="14.25" customHeight="1">
      <c r="AL397" s="46" t="s">
        <v>52</v>
      </c>
      <c r="AM397" s="45">
        <v>13</v>
      </c>
      <c r="AN397" s="46" t="s">
        <v>4</v>
      </c>
      <c r="AO397" s="45">
        <v>25</v>
      </c>
      <c r="AP397" s="45">
        <v>31798832</v>
      </c>
      <c r="AQ397" s="45">
        <v>29120464</v>
      </c>
      <c r="AR397" s="45">
        <v>2678368</v>
      </c>
      <c r="AS397" s="45">
        <v>50</v>
      </c>
      <c r="AT397" s="45">
        <v>1486022</v>
      </c>
      <c r="AU397" s="45">
        <v>0.78</v>
      </c>
      <c r="AV397" s="45">
        <v>66</v>
      </c>
      <c r="AW397" s="45">
        <v>980775</v>
      </c>
      <c r="AY397" s="46" t="s">
        <v>59</v>
      </c>
      <c r="AZ397" s="45">
        <v>12</v>
      </c>
      <c r="BA397" s="46" t="s">
        <v>4</v>
      </c>
      <c r="BB397" s="45">
        <v>18</v>
      </c>
      <c r="BC397" s="45">
        <v>20986523</v>
      </c>
    </row>
    <row r="398" spans="38:55" ht="14.25" customHeight="1">
      <c r="AL398" s="46" t="s">
        <v>52</v>
      </c>
      <c r="AM398" s="45">
        <v>13</v>
      </c>
      <c r="AN398" s="46" t="s">
        <v>4</v>
      </c>
      <c r="AO398" s="45">
        <v>25</v>
      </c>
      <c r="AP398" s="45">
        <v>31798832</v>
      </c>
      <c r="AQ398" s="45">
        <v>29120464</v>
      </c>
      <c r="AR398" s="45">
        <v>2678368</v>
      </c>
      <c r="AS398" s="45">
        <v>51</v>
      </c>
      <c r="AT398" s="45">
        <v>1192346</v>
      </c>
      <c r="AU398" s="45">
        <v>0.63900000000000001</v>
      </c>
      <c r="AV398" s="45">
        <v>66</v>
      </c>
      <c r="AW398" s="45">
        <v>786948</v>
      </c>
      <c r="AY398" s="46" t="s">
        <v>59</v>
      </c>
      <c r="AZ398" s="45">
        <v>13</v>
      </c>
      <c r="BA398" s="46" t="s">
        <v>4</v>
      </c>
      <c r="BB398" s="45">
        <v>25</v>
      </c>
      <c r="BC398" s="45">
        <v>20837028</v>
      </c>
    </row>
    <row r="399" spans="38:55" ht="14.25" customHeight="1">
      <c r="AL399" s="46" t="s">
        <v>52</v>
      </c>
      <c r="AM399" s="45">
        <v>14</v>
      </c>
      <c r="AN399" s="46" t="s">
        <v>5</v>
      </c>
      <c r="AO399" s="45">
        <v>1</v>
      </c>
      <c r="AP399" s="45">
        <v>29910279</v>
      </c>
      <c r="AQ399" s="45">
        <v>26992705</v>
      </c>
      <c r="AR399" s="45">
        <v>2917574</v>
      </c>
      <c r="AS399" s="45">
        <v>51</v>
      </c>
      <c r="AT399" s="45">
        <v>1463710</v>
      </c>
      <c r="AU399" s="45">
        <v>0.78400000000000003</v>
      </c>
      <c r="AV399" s="45">
        <v>53</v>
      </c>
      <c r="AW399" s="45">
        <v>775766</v>
      </c>
      <c r="AY399" s="46" t="s">
        <v>59</v>
      </c>
      <c r="AZ399" s="45">
        <v>14</v>
      </c>
      <c r="BA399" s="46" t="s">
        <v>5</v>
      </c>
      <c r="BB399" s="45">
        <v>1</v>
      </c>
      <c r="BC399" s="45">
        <v>14137487</v>
      </c>
    </row>
    <row r="400" spans="38:55" ht="14.25" customHeight="1">
      <c r="AL400" s="46" t="s">
        <v>52</v>
      </c>
      <c r="AM400" s="45">
        <v>14</v>
      </c>
      <c r="AN400" s="46" t="s">
        <v>5</v>
      </c>
      <c r="AO400" s="45">
        <v>1</v>
      </c>
      <c r="AP400" s="45">
        <v>29910279</v>
      </c>
      <c r="AQ400" s="45">
        <v>26992705</v>
      </c>
      <c r="AR400" s="45">
        <v>2917574</v>
      </c>
      <c r="AS400" s="45">
        <v>52</v>
      </c>
      <c r="AT400" s="45">
        <v>1453864</v>
      </c>
      <c r="AU400" s="45">
        <v>0.79600000000000004</v>
      </c>
      <c r="AV400" s="45">
        <v>53</v>
      </c>
      <c r="AW400" s="45">
        <v>770548</v>
      </c>
      <c r="AY400" s="46" t="s">
        <v>59</v>
      </c>
      <c r="AZ400" s="45">
        <v>15</v>
      </c>
      <c r="BA400" s="46" t="s">
        <v>5</v>
      </c>
      <c r="BB400" s="45">
        <v>8</v>
      </c>
      <c r="BC400" s="45">
        <v>14260062</v>
      </c>
    </row>
    <row r="401" spans="38:55" ht="14.25" customHeight="1">
      <c r="AL401" s="46" t="s">
        <v>52</v>
      </c>
      <c r="AM401" s="45">
        <v>15</v>
      </c>
      <c r="AN401" s="46" t="s">
        <v>5</v>
      </c>
      <c r="AO401" s="45">
        <v>8</v>
      </c>
      <c r="AP401" s="45">
        <v>27944877</v>
      </c>
      <c r="AQ401" s="45">
        <v>24689716</v>
      </c>
      <c r="AR401" s="45">
        <v>3255161</v>
      </c>
      <c r="AS401" s="45">
        <v>52</v>
      </c>
      <c r="AT401" s="45">
        <v>1324042</v>
      </c>
      <c r="AU401" s="45">
        <v>0.72499999999999998</v>
      </c>
      <c r="AV401" s="45">
        <v>56</v>
      </c>
      <c r="AW401" s="45">
        <v>741464</v>
      </c>
      <c r="AY401" s="46" t="s">
        <v>59</v>
      </c>
      <c r="AZ401" s="45">
        <v>16</v>
      </c>
      <c r="BA401" s="46" t="s">
        <v>5</v>
      </c>
      <c r="BB401" s="45">
        <v>15</v>
      </c>
      <c r="BC401" s="45">
        <v>14183650</v>
      </c>
    </row>
    <row r="402" spans="38:55" ht="14.25" customHeight="1">
      <c r="AL402" s="46" t="s">
        <v>52</v>
      </c>
      <c r="AM402" s="45">
        <v>15</v>
      </c>
      <c r="AN402" s="46" t="s">
        <v>5</v>
      </c>
      <c r="AO402" s="45">
        <v>8</v>
      </c>
      <c r="AP402" s="45">
        <v>27944877</v>
      </c>
      <c r="AQ402" s="45">
        <v>24689716</v>
      </c>
      <c r="AR402" s="45">
        <v>3255161</v>
      </c>
      <c r="AS402" s="45">
        <v>53</v>
      </c>
      <c r="AT402" s="45">
        <v>1784673</v>
      </c>
      <c r="AU402" s="45">
        <v>1</v>
      </c>
      <c r="AV402" s="45">
        <v>55</v>
      </c>
      <c r="AW402" s="45">
        <v>981570</v>
      </c>
      <c r="AY402" s="46" t="s">
        <v>59</v>
      </c>
      <c r="AZ402" s="45">
        <v>17</v>
      </c>
      <c r="BA402" s="46" t="s">
        <v>5</v>
      </c>
      <c r="BB402" s="45">
        <v>22</v>
      </c>
      <c r="BC402" s="45">
        <v>13922810</v>
      </c>
    </row>
    <row r="403" spans="38:55" ht="14.25" customHeight="1">
      <c r="AL403" s="46" t="s">
        <v>52</v>
      </c>
      <c r="AM403" s="45">
        <v>15</v>
      </c>
      <c r="AN403" s="46" t="s">
        <v>5</v>
      </c>
      <c r="AO403" s="45">
        <v>8</v>
      </c>
      <c r="AP403" s="45">
        <v>27944877</v>
      </c>
      <c r="AQ403" s="45">
        <v>24689716</v>
      </c>
      <c r="AR403" s="45">
        <v>3255161</v>
      </c>
      <c r="AS403" s="45">
        <v>54</v>
      </c>
      <c r="AT403" s="45">
        <v>146445</v>
      </c>
      <c r="AU403" s="45">
        <v>8.4000000000000005E-2</v>
      </c>
      <c r="AV403" s="45">
        <v>55</v>
      </c>
      <c r="AW403" s="45">
        <v>80545</v>
      </c>
      <c r="AY403" s="46" t="s">
        <v>59</v>
      </c>
      <c r="AZ403" s="45">
        <v>18</v>
      </c>
      <c r="BA403" s="46" t="s">
        <v>5</v>
      </c>
      <c r="BB403" s="45">
        <v>29</v>
      </c>
      <c r="BC403" s="45">
        <v>13471500</v>
      </c>
    </row>
    <row r="404" spans="38:55" ht="14.25" customHeight="1">
      <c r="AL404" s="46" t="s">
        <v>52</v>
      </c>
      <c r="AM404" s="45">
        <v>16</v>
      </c>
      <c r="AN404" s="46" t="s">
        <v>5</v>
      </c>
      <c r="AO404" s="45">
        <v>15</v>
      </c>
      <c r="AP404" s="45">
        <v>25921264</v>
      </c>
      <c r="AQ404" s="45">
        <v>22222658</v>
      </c>
      <c r="AR404" s="45">
        <v>3698606</v>
      </c>
      <c r="AS404" s="45">
        <v>53</v>
      </c>
      <c r="AT404" s="45">
        <v>1085103</v>
      </c>
      <c r="AU404" s="45">
        <v>0.60799999999999998</v>
      </c>
      <c r="AV404" s="45">
        <v>58</v>
      </c>
      <c r="AW404" s="45">
        <v>629360</v>
      </c>
      <c r="AY404" s="46" t="s">
        <v>59</v>
      </c>
      <c r="AZ404" s="45">
        <v>19</v>
      </c>
      <c r="BA404" s="46" t="s">
        <v>6</v>
      </c>
      <c r="BB404" s="45">
        <v>6</v>
      </c>
      <c r="BC404" s="45">
        <v>12843553</v>
      </c>
    </row>
    <row r="405" spans="38:55" ht="14.25" customHeight="1">
      <c r="AL405" s="46" t="s">
        <v>52</v>
      </c>
      <c r="AM405" s="45">
        <v>16</v>
      </c>
      <c r="AN405" s="46" t="s">
        <v>5</v>
      </c>
      <c r="AO405" s="45">
        <v>15</v>
      </c>
      <c r="AP405" s="45">
        <v>25921264</v>
      </c>
      <c r="AQ405" s="45">
        <v>22222658</v>
      </c>
      <c r="AR405" s="45">
        <v>3698606</v>
      </c>
      <c r="AS405" s="45">
        <v>54</v>
      </c>
      <c r="AT405" s="45">
        <v>1743068</v>
      </c>
      <c r="AU405" s="45">
        <v>1</v>
      </c>
      <c r="AV405" s="45">
        <v>58</v>
      </c>
      <c r="AW405" s="45">
        <v>1010979</v>
      </c>
      <c r="AY405" s="46" t="s">
        <v>59</v>
      </c>
      <c r="AZ405" s="45">
        <v>20</v>
      </c>
      <c r="BA405" s="46" t="s">
        <v>6</v>
      </c>
      <c r="BB405" s="45">
        <v>13</v>
      </c>
      <c r="BC405" s="45">
        <v>12060438</v>
      </c>
    </row>
    <row r="406" spans="38:55" ht="14.25" customHeight="1">
      <c r="AL406" s="46" t="s">
        <v>52</v>
      </c>
      <c r="AM406" s="45">
        <v>16</v>
      </c>
      <c r="AN406" s="46" t="s">
        <v>5</v>
      </c>
      <c r="AO406" s="45">
        <v>15</v>
      </c>
      <c r="AP406" s="45">
        <v>25921264</v>
      </c>
      <c r="AQ406" s="45">
        <v>22222658</v>
      </c>
      <c r="AR406" s="45">
        <v>3698606</v>
      </c>
      <c r="AS406" s="45">
        <v>55</v>
      </c>
      <c r="AT406" s="45">
        <v>870435</v>
      </c>
      <c r="AU406" s="45">
        <v>0.51200000000000001</v>
      </c>
      <c r="AV406" s="45">
        <v>57</v>
      </c>
      <c r="AW406" s="45">
        <v>496148</v>
      </c>
      <c r="AY406" s="46" t="s">
        <v>59</v>
      </c>
      <c r="AZ406" s="45">
        <v>21</v>
      </c>
      <c r="BA406" s="46" t="s">
        <v>6</v>
      </c>
      <c r="BB406" s="45">
        <v>20</v>
      </c>
      <c r="BC406" s="45">
        <v>11170995</v>
      </c>
    </row>
    <row r="407" spans="38:55" ht="14.25" customHeight="1">
      <c r="AL407" s="46" t="s">
        <v>52</v>
      </c>
      <c r="AM407" s="45">
        <v>17</v>
      </c>
      <c r="AN407" s="46" t="s">
        <v>5</v>
      </c>
      <c r="AO407" s="45">
        <v>22</v>
      </c>
      <c r="AP407" s="45">
        <v>23858073</v>
      </c>
      <c r="AQ407" s="45">
        <v>19602692</v>
      </c>
      <c r="AR407" s="45">
        <v>4255381</v>
      </c>
      <c r="AS407" s="45">
        <v>54</v>
      </c>
      <c r="AT407" s="45">
        <v>764980</v>
      </c>
      <c r="AU407" s="45">
        <v>0.439</v>
      </c>
      <c r="AV407" s="45">
        <v>61</v>
      </c>
      <c r="AW407" s="45">
        <v>466638</v>
      </c>
      <c r="AY407" s="46" t="s">
        <v>59</v>
      </c>
      <c r="AZ407" s="45">
        <v>22</v>
      </c>
      <c r="BA407" s="46" t="s">
        <v>6</v>
      </c>
      <c r="BB407" s="45">
        <v>27</v>
      </c>
      <c r="BC407" s="45">
        <v>10104725</v>
      </c>
    </row>
    <row r="408" spans="38:55" ht="14.25" customHeight="1">
      <c r="AL408" s="46" t="s">
        <v>52</v>
      </c>
      <c r="AM408" s="45">
        <v>17</v>
      </c>
      <c r="AN408" s="46" t="s">
        <v>5</v>
      </c>
      <c r="AO408" s="45">
        <v>22</v>
      </c>
      <c r="AP408" s="45">
        <v>23858073</v>
      </c>
      <c r="AQ408" s="45">
        <v>19602692</v>
      </c>
      <c r="AR408" s="45">
        <v>4255381</v>
      </c>
      <c r="AS408" s="45">
        <v>55</v>
      </c>
      <c r="AT408" s="45">
        <v>1700932</v>
      </c>
      <c r="AU408" s="45">
        <v>1</v>
      </c>
      <c r="AV408" s="45">
        <v>60</v>
      </c>
      <c r="AW408" s="45">
        <v>1020559</v>
      </c>
      <c r="AY408" s="46" t="s">
        <v>59</v>
      </c>
      <c r="AZ408" s="45">
        <v>23</v>
      </c>
      <c r="BA408" s="46" t="s">
        <v>7</v>
      </c>
      <c r="BB408" s="45">
        <v>3</v>
      </c>
      <c r="BC408" s="45">
        <v>8978797</v>
      </c>
    </row>
    <row r="409" spans="38:55" ht="14.25" customHeight="1">
      <c r="AL409" s="46" t="s">
        <v>52</v>
      </c>
      <c r="AM409" s="45">
        <v>17</v>
      </c>
      <c r="AN409" s="46" t="s">
        <v>5</v>
      </c>
      <c r="AO409" s="45">
        <v>22</v>
      </c>
      <c r="AP409" s="45">
        <v>23858073</v>
      </c>
      <c r="AQ409" s="45">
        <v>19602692</v>
      </c>
      <c r="AR409" s="45">
        <v>4255381</v>
      </c>
      <c r="AS409" s="45">
        <v>56</v>
      </c>
      <c r="AT409" s="45">
        <v>1658278</v>
      </c>
      <c r="AU409" s="45">
        <v>1</v>
      </c>
      <c r="AV409" s="45">
        <v>60</v>
      </c>
      <c r="AW409" s="45">
        <v>994967</v>
      </c>
      <c r="AY409" s="46" t="s">
        <v>59</v>
      </c>
      <c r="AZ409" s="45">
        <v>24</v>
      </c>
      <c r="BA409" s="46" t="s">
        <v>7</v>
      </c>
      <c r="BB409" s="45">
        <v>10</v>
      </c>
      <c r="BC409" s="45">
        <v>7763692</v>
      </c>
    </row>
    <row r="410" spans="38:55" ht="14.25" customHeight="1">
      <c r="AL410" s="46" t="s">
        <v>52</v>
      </c>
      <c r="AM410" s="45">
        <v>17</v>
      </c>
      <c r="AN410" s="46" t="s">
        <v>5</v>
      </c>
      <c r="AO410" s="45">
        <v>22</v>
      </c>
      <c r="AP410" s="45">
        <v>23858073</v>
      </c>
      <c r="AQ410" s="45">
        <v>19602692</v>
      </c>
      <c r="AR410" s="45">
        <v>4255381</v>
      </c>
      <c r="AS410" s="45">
        <v>57</v>
      </c>
      <c r="AT410" s="45">
        <v>131190</v>
      </c>
      <c r="AU410" s="45">
        <v>8.1000000000000003E-2</v>
      </c>
      <c r="AV410" s="45">
        <v>60</v>
      </c>
      <c r="AW410" s="45">
        <v>78714</v>
      </c>
      <c r="AY410" s="46" t="s">
        <v>59</v>
      </c>
      <c r="AZ410" s="45">
        <v>25</v>
      </c>
      <c r="BA410" s="46" t="s">
        <v>7</v>
      </c>
      <c r="BB410" s="45">
        <v>17</v>
      </c>
      <c r="BC410" s="45">
        <v>6533557</v>
      </c>
    </row>
    <row r="411" spans="38:55" ht="14.25" customHeight="1">
      <c r="AL411" s="46" t="s">
        <v>52</v>
      </c>
      <c r="AM411" s="45">
        <v>18</v>
      </c>
      <c r="AN411" s="46" t="s">
        <v>5</v>
      </c>
      <c r="AO411" s="45">
        <v>29</v>
      </c>
      <c r="AP411" s="45">
        <v>21773941</v>
      </c>
      <c r="AQ411" s="45">
        <v>16840978</v>
      </c>
      <c r="AR411" s="45">
        <v>4932963</v>
      </c>
      <c r="AS411" s="45">
        <v>55</v>
      </c>
      <c r="AT411" s="45">
        <v>381781</v>
      </c>
      <c r="AU411" s="45">
        <v>0.224</v>
      </c>
      <c r="AV411" s="45">
        <v>63</v>
      </c>
      <c r="AW411" s="45">
        <v>240522</v>
      </c>
      <c r="AY411" s="46" t="s">
        <v>59</v>
      </c>
      <c r="AZ411" s="45">
        <v>26</v>
      </c>
      <c r="BA411" s="46" t="s">
        <v>7</v>
      </c>
      <c r="BB411" s="45">
        <v>24</v>
      </c>
      <c r="BC411" s="45">
        <v>5299341</v>
      </c>
    </row>
    <row r="412" spans="38:55" ht="14.25" customHeight="1">
      <c r="AL412" s="46" t="s">
        <v>52</v>
      </c>
      <c r="AM412" s="45">
        <v>18</v>
      </c>
      <c r="AN412" s="46" t="s">
        <v>5</v>
      </c>
      <c r="AO412" s="45">
        <v>29</v>
      </c>
      <c r="AP412" s="45">
        <v>21773941</v>
      </c>
      <c r="AQ412" s="45">
        <v>16840978</v>
      </c>
      <c r="AR412" s="45">
        <v>4932963</v>
      </c>
      <c r="AS412" s="45">
        <v>56</v>
      </c>
      <c r="AT412" s="45">
        <v>1658278</v>
      </c>
      <c r="AU412" s="45">
        <v>1</v>
      </c>
      <c r="AV412" s="45">
        <v>63</v>
      </c>
      <c r="AW412" s="45">
        <v>1044715</v>
      </c>
      <c r="AY412" s="46" t="s">
        <v>59</v>
      </c>
      <c r="AZ412" s="45">
        <v>27</v>
      </c>
      <c r="BA412" s="46" t="s">
        <v>8</v>
      </c>
      <c r="BB412" s="45">
        <v>1</v>
      </c>
      <c r="BC412" s="45">
        <v>4114995</v>
      </c>
    </row>
    <row r="413" spans="38:55" ht="14.25" customHeight="1">
      <c r="AL413" s="46" t="s">
        <v>52</v>
      </c>
      <c r="AM413" s="45">
        <v>18</v>
      </c>
      <c r="AN413" s="46" t="s">
        <v>5</v>
      </c>
      <c r="AO413" s="45">
        <v>29</v>
      </c>
      <c r="AP413" s="45">
        <v>21773941</v>
      </c>
      <c r="AQ413" s="45">
        <v>16840978</v>
      </c>
      <c r="AR413" s="45">
        <v>4932963</v>
      </c>
      <c r="AS413" s="45">
        <v>57</v>
      </c>
      <c r="AT413" s="45">
        <v>1615119</v>
      </c>
      <c r="AU413" s="45">
        <v>1</v>
      </c>
      <c r="AV413" s="45">
        <v>63</v>
      </c>
      <c r="AW413" s="45">
        <v>1017525</v>
      </c>
      <c r="AY413" s="46" t="s">
        <v>59</v>
      </c>
      <c r="AZ413" s="45">
        <v>28</v>
      </c>
      <c r="BA413" s="46" t="s">
        <v>8</v>
      </c>
      <c r="BB413" s="45">
        <v>8</v>
      </c>
      <c r="BC413" s="45">
        <v>3036715</v>
      </c>
    </row>
    <row r="414" spans="38:55" ht="14.25" customHeight="1">
      <c r="AL414" s="46" t="s">
        <v>52</v>
      </c>
      <c r="AM414" s="45">
        <v>18</v>
      </c>
      <c r="AN414" s="46" t="s">
        <v>5</v>
      </c>
      <c r="AO414" s="45">
        <v>29</v>
      </c>
      <c r="AP414" s="45">
        <v>21773941</v>
      </c>
      <c r="AQ414" s="45">
        <v>16840978</v>
      </c>
      <c r="AR414" s="45">
        <v>4932963</v>
      </c>
      <c r="AS414" s="45">
        <v>58</v>
      </c>
      <c r="AT414" s="45">
        <v>1277785</v>
      </c>
      <c r="AU414" s="45">
        <v>0.81299999999999994</v>
      </c>
      <c r="AV414" s="45">
        <v>63</v>
      </c>
      <c r="AW414" s="45">
        <v>805005</v>
      </c>
      <c r="AY414" s="46" t="s">
        <v>59</v>
      </c>
      <c r="AZ414" s="45">
        <v>29</v>
      </c>
      <c r="BA414" s="46" t="s">
        <v>8</v>
      </c>
      <c r="BB414" s="45">
        <v>15</v>
      </c>
      <c r="BC414" s="45">
        <v>2125126</v>
      </c>
    </row>
    <row r="415" spans="38:55" ht="14.25" customHeight="1">
      <c r="AL415" s="46" t="s">
        <v>52</v>
      </c>
      <c r="AM415" s="45">
        <v>19</v>
      </c>
      <c r="AN415" s="46" t="s">
        <v>6</v>
      </c>
      <c r="AO415" s="45">
        <v>6</v>
      </c>
      <c r="AP415" s="45">
        <v>19687504</v>
      </c>
      <c r="AQ415" s="45">
        <v>13948677</v>
      </c>
      <c r="AR415" s="45">
        <v>5738827</v>
      </c>
      <c r="AS415" s="45">
        <v>57</v>
      </c>
      <c r="AT415" s="45">
        <v>1568741</v>
      </c>
      <c r="AU415" s="45">
        <v>0.97099999999999997</v>
      </c>
      <c r="AV415" s="45">
        <v>66</v>
      </c>
      <c r="AW415" s="45">
        <v>1035369</v>
      </c>
      <c r="AY415" s="46" t="s">
        <v>59</v>
      </c>
      <c r="AZ415" s="45">
        <v>30</v>
      </c>
      <c r="BA415" s="46" t="s">
        <v>8</v>
      </c>
      <c r="BB415" s="45">
        <v>23</v>
      </c>
      <c r="BC415" s="45">
        <v>1397501</v>
      </c>
    </row>
    <row r="416" spans="38:55" ht="14.25" customHeight="1">
      <c r="AL416" s="46" t="s">
        <v>52</v>
      </c>
      <c r="AM416" s="45">
        <v>19</v>
      </c>
      <c r="AN416" s="46" t="s">
        <v>6</v>
      </c>
      <c r="AO416" s="45">
        <v>6</v>
      </c>
      <c r="AP416" s="45">
        <v>19687504</v>
      </c>
      <c r="AQ416" s="45">
        <v>13948677</v>
      </c>
      <c r="AR416" s="45">
        <v>5738827</v>
      </c>
      <c r="AS416" s="45">
        <v>58</v>
      </c>
      <c r="AT416" s="45">
        <v>1571468</v>
      </c>
      <c r="AU416" s="45">
        <v>1</v>
      </c>
      <c r="AV416" s="45">
        <v>66</v>
      </c>
      <c r="AW416" s="45">
        <v>1037169</v>
      </c>
      <c r="AY416" s="46" t="s">
        <v>59</v>
      </c>
      <c r="AZ416" s="45">
        <v>31</v>
      </c>
      <c r="BA416" s="46" t="s">
        <v>8</v>
      </c>
      <c r="BB416" s="45">
        <v>29</v>
      </c>
      <c r="BC416" s="45">
        <v>877713</v>
      </c>
    </row>
    <row r="417" spans="38:55" ht="14.25" customHeight="1">
      <c r="AL417" s="46" t="s">
        <v>52</v>
      </c>
      <c r="AM417" s="45">
        <v>19</v>
      </c>
      <c r="AN417" s="46" t="s">
        <v>6</v>
      </c>
      <c r="AO417" s="45">
        <v>6</v>
      </c>
      <c r="AP417" s="45">
        <v>19687504</v>
      </c>
      <c r="AQ417" s="45">
        <v>13948677</v>
      </c>
      <c r="AR417" s="45">
        <v>5738827</v>
      </c>
      <c r="AS417" s="45">
        <v>59</v>
      </c>
      <c r="AT417" s="45">
        <v>1527338</v>
      </c>
      <c r="AU417" s="45">
        <v>1</v>
      </c>
      <c r="AV417" s="45">
        <v>66</v>
      </c>
      <c r="AW417" s="45">
        <v>1008043</v>
      </c>
      <c r="AY417" s="46" t="s">
        <v>59</v>
      </c>
      <c r="AZ417" s="45">
        <v>32</v>
      </c>
      <c r="BA417" s="46" t="s">
        <v>9</v>
      </c>
      <c r="BB417" s="45">
        <v>5</v>
      </c>
      <c r="BC417" s="45">
        <v>549996</v>
      </c>
    </row>
    <row r="418" spans="38:55" ht="14.25" customHeight="1">
      <c r="AL418" s="46" t="s">
        <v>52</v>
      </c>
      <c r="AM418" s="45">
        <v>19</v>
      </c>
      <c r="AN418" s="46" t="s">
        <v>6</v>
      </c>
      <c r="AO418" s="45">
        <v>6</v>
      </c>
      <c r="AP418" s="45">
        <v>19687504</v>
      </c>
      <c r="AQ418" s="45">
        <v>13948677</v>
      </c>
      <c r="AR418" s="45">
        <v>5738827</v>
      </c>
      <c r="AS418" s="45">
        <v>60</v>
      </c>
      <c r="AT418" s="45">
        <v>1071281</v>
      </c>
      <c r="AU418" s="45">
        <v>0.72199999999999998</v>
      </c>
      <c r="AV418" s="45">
        <v>65</v>
      </c>
      <c r="AW418" s="45">
        <v>696333</v>
      </c>
      <c r="AY418" s="46" t="s">
        <v>59</v>
      </c>
      <c r="AZ418" s="45">
        <v>33</v>
      </c>
      <c r="BA418" s="46" t="s">
        <v>9</v>
      </c>
      <c r="BB418" s="45">
        <v>12</v>
      </c>
      <c r="BC418" s="45">
        <v>409538</v>
      </c>
    </row>
    <row r="419" spans="38:55" ht="14.25" customHeight="1">
      <c r="AL419" s="46" t="s">
        <v>52</v>
      </c>
      <c r="AM419" s="45">
        <v>20</v>
      </c>
      <c r="AN419" s="46" t="s">
        <v>6</v>
      </c>
      <c r="AO419" s="45">
        <v>13</v>
      </c>
      <c r="AP419" s="45">
        <v>17617398</v>
      </c>
      <c r="AQ419" s="45">
        <v>10936949</v>
      </c>
      <c r="AR419" s="45">
        <v>6680449</v>
      </c>
      <c r="AS419" s="45">
        <v>58</v>
      </c>
      <c r="AT419" s="45">
        <v>1070102</v>
      </c>
      <c r="AU419" s="45">
        <v>0.68100000000000005</v>
      </c>
      <c r="AV419" s="45">
        <v>68</v>
      </c>
      <c r="AW419" s="45">
        <v>727669</v>
      </c>
      <c r="AY419" s="46" t="s">
        <v>59</v>
      </c>
      <c r="AZ419" s="45">
        <v>34</v>
      </c>
      <c r="BA419" s="46" t="s">
        <v>9</v>
      </c>
      <c r="BB419" s="45">
        <v>19</v>
      </c>
      <c r="BC419" s="45">
        <v>440525</v>
      </c>
    </row>
    <row r="420" spans="38:55" ht="14.25" customHeight="1">
      <c r="AL420" s="46" t="s">
        <v>52</v>
      </c>
      <c r="AM420" s="45">
        <v>20</v>
      </c>
      <c r="AN420" s="46" t="s">
        <v>6</v>
      </c>
      <c r="AO420" s="45">
        <v>13</v>
      </c>
      <c r="AP420" s="45">
        <v>17617398</v>
      </c>
      <c r="AQ420" s="45">
        <v>10936949</v>
      </c>
      <c r="AR420" s="45">
        <v>6680449</v>
      </c>
      <c r="AS420" s="45">
        <v>59</v>
      </c>
      <c r="AT420" s="45">
        <v>1527338</v>
      </c>
      <c r="AU420" s="45">
        <v>1</v>
      </c>
      <c r="AV420" s="45">
        <v>68</v>
      </c>
      <c r="AW420" s="45">
        <v>1038590</v>
      </c>
      <c r="AY420" s="46" t="s">
        <v>59</v>
      </c>
      <c r="AZ420" s="45">
        <v>35</v>
      </c>
      <c r="BA420" s="46" t="s">
        <v>9</v>
      </c>
      <c r="BB420" s="45">
        <v>26</v>
      </c>
      <c r="BC420" s="45">
        <v>610876</v>
      </c>
    </row>
    <row r="421" spans="38:55" ht="14.25" customHeight="1">
      <c r="AL421" s="46" t="s">
        <v>52</v>
      </c>
      <c r="AM421" s="45">
        <v>20</v>
      </c>
      <c r="AN421" s="46" t="s">
        <v>6</v>
      </c>
      <c r="AO421" s="45">
        <v>13</v>
      </c>
      <c r="AP421" s="45">
        <v>17617398</v>
      </c>
      <c r="AQ421" s="45">
        <v>10936949</v>
      </c>
      <c r="AR421" s="45">
        <v>6680449</v>
      </c>
      <c r="AS421" s="45">
        <v>60</v>
      </c>
      <c r="AT421" s="45">
        <v>1482743</v>
      </c>
      <c r="AU421" s="45">
        <v>1</v>
      </c>
      <c r="AV421" s="45">
        <v>68</v>
      </c>
      <c r="AW421" s="45">
        <v>1008265</v>
      </c>
      <c r="AY421" s="46" t="s">
        <v>59</v>
      </c>
      <c r="AZ421" s="45">
        <v>36</v>
      </c>
      <c r="BA421" s="46" t="s">
        <v>10</v>
      </c>
      <c r="BB421" s="45">
        <v>2</v>
      </c>
      <c r="BC421" s="45">
        <v>888078</v>
      </c>
    </row>
    <row r="422" spans="38:55" ht="14.25" customHeight="1">
      <c r="AL422" s="46" t="s">
        <v>52</v>
      </c>
      <c r="AM422" s="45">
        <v>20</v>
      </c>
      <c r="AN422" s="46" t="s">
        <v>6</v>
      </c>
      <c r="AO422" s="45">
        <v>13</v>
      </c>
      <c r="AP422" s="45">
        <v>17617398</v>
      </c>
      <c r="AQ422" s="45">
        <v>10936949</v>
      </c>
      <c r="AR422" s="45">
        <v>6680449</v>
      </c>
      <c r="AS422" s="45">
        <v>61</v>
      </c>
      <c r="AT422" s="45">
        <v>1437696</v>
      </c>
      <c r="AU422" s="45">
        <v>1</v>
      </c>
      <c r="AV422" s="45">
        <v>68</v>
      </c>
      <c r="AW422" s="45">
        <v>977633</v>
      </c>
      <c r="AY422" s="46" t="s">
        <v>59</v>
      </c>
      <c r="AZ422" s="45">
        <v>37</v>
      </c>
      <c r="BA422" s="46" t="s">
        <v>10</v>
      </c>
      <c r="BB422" s="45">
        <v>9</v>
      </c>
      <c r="BC422" s="45">
        <v>1236596</v>
      </c>
    </row>
    <row r="423" spans="38:55" ht="14.25" customHeight="1">
      <c r="AL423" s="46" t="s">
        <v>52</v>
      </c>
      <c r="AM423" s="45">
        <v>20</v>
      </c>
      <c r="AN423" s="46" t="s">
        <v>6</v>
      </c>
      <c r="AO423" s="45">
        <v>13</v>
      </c>
      <c r="AP423" s="45">
        <v>17617398</v>
      </c>
      <c r="AQ423" s="45">
        <v>10936949</v>
      </c>
      <c r="AR423" s="45">
        <v>6680449</v>
      </c>
      <c r="AS423" s="45">
        <v>62</v>
      </c>
      <c r="AT423" s="45">
        <v>1162571</v>
      </c>
      <c r="AU423" s="45">
        <v>0.83499999999999996</v>
      </c>
      <c r="AV423" s="45">
        <v>68</v>
      </c>
      <c r="AW423" s="45">
        <v>790548</v>
      </c>
      <c r="AY423" s="46" t="s">
        <v>59</v>
      </c>
      <c r="AZ423" s="45">
        <v>38</v>
      </c>
      <c r="BA423" s="46" t="s">
        <v>10</v>
      </c>
      <c r="BB423" s="45">
        <v>16</v>
      </c>
      <c r="BC423" s="45">
        <v>1604775</v>
      </c>
    </row>
    <row r="424" spans="38:55" ht="14.25" customHeight="1">
      <c r="AL424" s="46" t="s">
        <v>52</v>
      </c>
      <c r="AM424" s="45">
        <v>21</v>
      </c>
      <c r="AN424" s="46" t="s">
        <v>6</v>
      </c>
      <c r="AO424" s="45">
        <v>20</v>
      </c>
      <c r="AP424" s="45">
        <v>15582258</v>
      </c>
      <c r="AQ424" s="45">
        <v>7816955</v>
      </c>
      <c r="AR424" s="45">
        <v>7765303</v>
      </c>
      <c r="AS424" s="45">
        <v>59</v>
      </c>
      <c r="AT424" s="45">
        <v>562300</v>
      </c>
      <c r="AU424" s="45">
        <v>0.36799999999999999</v>
      </c>
      <c r="AV424" s="45">
        <v>70</v>
      </c>
      <c r="AW424" s="45">
        <v>393610</v>
      </c>
      <c r="AY424" s="46" t="s">
        <v>59</v>
      </c>
      <c r="AZ424" s="45">
        <v>39</v>
      </c>
      <c r="BA424" s="46" t="s">
        <v>10</v>
      </c>
      <c r="BB424" s="45">
        <v>23</v>
      </c>
      <c r="BC424" s="45">
        <v>1967945</v>
      </c>
    </row>
    <row r="425" spans="38:55" ht="14.25" customHeight="1">
      <c r="AL425" s="46" t="s">
        <v>52</v>
      </c>
      <c r="AM425" s="45">
        <v>21</v>
      </c>
      <c r="AN425" s="46" t="s">
        <v>6</v>
      </c>
      <c r="AO425" s="45">
        <v>20</v>
      </c>
      <c r="AP425" s="45">
        <v>15582258</v>
      </c>
      <c r="AQ425" s="45">
        <v>7816955</v>
      </c>
      <c r="AR425" s="45">
        <v>7765303</v>
      </c>
      <c r="AS425" s="45">
        <v>60</v>
      </c>
      <c r="AT425" s="45">
        <v>1482743</v>
      </c>
      <c r="AU425" s="45">
        <v>1</v>
      </c>
      <c r="AV425" s="45">
        <v>71</v>
      </c>
      <c r="AW425" s="45">
        <v>1052748</v>
      </c>
    </row>
    <row r="426" spans="38:55" ht="14.25" customHeight="1">
      <c r="AL426" s="46" t="s">
        <v>52</v>
      </c>
      <c r="AM426" s="45">
        <v>21</v>
      </c>
      <c r="AN426" s="46" t="s">
        <v>6</v>
      </c>
      <c r="AO426" s="45">
        <v>20</v>
      </c>
      <c r="AP426" s="45">
        <v>15582258</v>
      </c>
      <c r="AQ426" s="45">
        <v>7816955</v>
      </c>
      <c r="AR426" s="45">
        <v>7765303</v>
      </c>
      <c r="AS426" s="45">
        <v>61</v>
      </c>
      <c r="AT426" s="45">
        <v>1437696</v>
      </c>
      <c r="AU426" s="45">
        <v>1</v>
      </c>
      <c r="AV426" s="45">
        <v>71</v>
      </c>
      <c r="AW426" s="45">
        <v>1020764</v>
      </c>
    </row>
    <row r="427" spans="38:55" ht="14.25" customHeight="1">
      <c r="AL427" s="46" t="s">
        <v>52</v>
      </c>
      <c r="AM427" s="45">
        <v>21</v>
      </c>
      <c r="AN427" s="46" t="s">
        <v>6</v>
      </c>
      <c r="AO427" s="45">
        <v>20</v>
      </c>
      <c r="AP427" s="45">
        <v>15582258</v>
      </c>
      <c r="AQ427" s="45">
        <v>7816955</v>
      </c>
      <c r="AR427" s="45">
        <v>7765303</v>
      </c>
      <c r="AS427" s="45">
        <v>62</v>
      </c>
      <c r="AT427" s="45">
        <v>1392211</v>
      </c>
      <c r="AU427" s="45">
        <v>1</v>
      </c>
      <c r="AV427" s="45">
        <v>71</v>
      </c>
      <c r="AW427" s="45">
        <v>988470</v>
      </c>
    </row>
    <row r="428" spans="38:55" ht="14.25" customHeight="1">
      <c r="AL428" s="46" t="s">
        <v>52</v>
      </c>
      <c r="AM428" s="45">
        <v>21</v>
      </c>
      <c r="AN428" s="46" t="s">
        <v>6</v>
      </c>
      <c r="AO428" s="45">
        <v>20</v>
      </c>
      <c r="AP428" s="45">
        <v>15582258</v>
      </c>
      <c r="AQ428" s="45">
        <v>7816955</v>
      </c>
      <c r="AR428" s="45">
        <v>7765303</v>
      </c>
      <c r="AS428" s="45">
        <v>63</v>
      </c>
      <c r="AT428" s="45">
        <v>1346302</v>
      </c>
      <c r="AU428" s="45">
        <v>1</v>
      </c>
      <c r="AV428" s="45">
        <v>71</v>
      </c>
      <c r="AW428" s="45">
        <v>955874</v>
      </c>
    </row>
    <row r="429" spans="38:55" ht="14.25" customHeight="1">
      <c r="AL429" s="46" t="s">
        <v>52</v>
      </c>
      <c r="AM429" s="45">
        <v>21</v>
      </c>
      <c r="AN429" s="46" t="s">
        <v>6</v>
      </c>
      <c r="AO429" s="45">
        <v>20</v>
      </c>
      <c r="AP429" s="45">
        <v>15582258</v>
      </c>
      <c r="AQ429" s="45">
        <v>7816955</v>
      </c>
      <c r="AR429" s="45">
        <v>7765303</v>
      </c>
      <c r="AS429" s="45">
        <v>64</v>
      </c>
      <c r="AT429" s="45">
        <v>1299983</v>
      </c>
      <c r="AU429" s="45">
        <v>1</v>
      </c>
      <c r="AV429" s="45">
        <v>71</v>
      </c>
      <c r="AW429" s="45">
        <v>922988</v>
      </c>
    </row>
    <row r="430" spans="38:55" ht="14.25" customHeight="1">
      <c r="AL430" s="46" t="s">
        <v>52</v>
      </c>
      <c r="AM430" s="45">
        <v>21</v>
      </c>
      <c r="AN430" s="46" t="s">
        <v>6</v>
      </c>
      <c r="AO430" s="45">
        <v>20</v>
      </c>
      <c r="AP430" s="45">
        <v>15582258</v>
      </c>
      <c r="AQ430" s="45">
        <v>7816955</v>
      </c>
      <c r="AR430" s="45">
        <v>7765303</v>
      </c>
      <c r="AS430" s="45">
        <v>65</v>
      </c>
      <c r="AT430" s="45">
        <v>244069</v>
      </c>
      <c r="AU430" s="45">
        <v>0.19500000000000001</v>
      </c>
      <c r="AV430" s="45">
        <v>72</v>
      </c>
      <c r="AW430" s="45">
        <v>175730</v>
      </c>
    </row>
    <row r="431" spans="38:55" ht="14.25" customHeight="1">
      <c r="AL431" s="46" t="s">
        <v>52</v>
      </c>
      <c r="AM431" s="45">
        <v>22</v>
      </c>
      <c r="AN431" s="46" t="s">
        <v>6</v>
      </c>
      <c r="AO431" s="45">
        <v>27</v>
      </c>
      <c r="AP431" s="45">
        <v>13600720</v>
      </c>
      <c r="AQ431" s="45">
        <v>4599855</v>
      </c>
      <c r="AR431" s="45">
        <v>9000865</v>
      </c>
      <c r="AS431" s="45">
        <v>60</v>
      </c>
      <c r="AT431" s="45">
        <v>63505</v>
      </c>
      <c r="AU431" s="45">
        <v>4.2999999999999997E-2</v>
      </c>
      <c r="AV431" s="45">
        <v>73</v>
      </c>
      <c r="AW431" s="45">
        <v>46359</v>
      </c>
    </row>
    <row r="432" spans="38:55" ht="14.25" customHeight="1">
      <c r="AL432" s="46" t="s">
        <v>52</v>
      </c>
      <c r="AM432" s="45">
        <v>22</v>
      </c>
      <c r="AN432" s="46" t="s">
        <v>6</v>
      </c>
      <c r="AO432" s="45">
        <v>27</v>
      </c>
      <c r="AP432" s="45">
        <v>13600720</v>
      </c>
      <c r="AQ432" s="45">
        <v>4599855</v>
      </c>
      <c r="AR432" s="45">
        <v>9000865</v>
      </c>
      <c r="AS432" s="45">
        <v>61</v>
      </c>
      <c r="AT432" s="45">
        <v>1437696</v>
      </c>
      <c r="AU432" s="45">
        <v>1</v>
      </c>
      <c r="AV432" s="45">
        <v>73</v>
      </c>
      <c r="AW432" s="45">
        <v>1049518</v>
      </c>
    </row>
    <row r="433" spans="38:49" ht="14.25" customHeight="1">
      <c r="AL433" s="46" t="s">
        <v>52</v>
      </c>
      <c r="AM433" s="45">
        <v>22</v>
      </c>
      <c r="AN433" s="46" t="s">
        <v>6</v>
      </c>
      <c r="AO433" s="45">
        <v>27</v>
      </c>
      <c r="AP433" s="45">
        <v>13600720</v>
      </c>
      <c r="AQ433" s="45">
        <v>4599855</v>
      </c>
      <c r="AR433" s="45">
        <v>9000865</v>
      </c>
      <c r="AS433" s="45">
        <v>62</v>
      </c>
      <c r="AT433" s="45">
        <v>1392211</v>
      </c>
      <c r="AU433" s="45">
        <v>1</v>
      </c>
      <c r="AV433" s="45">
        <v>73</v>
      </c>
      <c r="AW433" s="45">
        <v>1016314</v>
      </c>
    </row>
    <row r="434" spans="38:49" ht="14.25" customHeight="1">
      <c r="AL434" s="46" t="s">
        <v>52</v>
      </c>
      <c r="AM434" s="45">
        <v>22</v>
      </c>
      <c r="AN434" s="46" t="s">
        <v>6</v>
      </c>
      <c r="AO434" s="45">
        <v>27</v>
      </c>
      <c r="AP434" s="45">
        <v>13600720</v>
      </c>
      <c r="AQ434" s="45">
        <v>4599855</v>
      </c>
      <c r="AR434" s="45">
        <v>9000865</v>
      </c>
      <c r="AS434" s="45">
        <v>63</v>
      </c>
      <c r="AT434" s="45">
        <v>1346302</v>
      </c>
      <c r="AU434" s="45">
        <v>1</v>
      </c>
      <c r="AV434" s="45">
        <v>73</v>
      </c>
      <c r="AW434" s="45">
        <v>982800</v>
      </c>
    </row>
    <row r="435" spans="38:49" ht="14.25" customHeight="1">
      <c r="AL435" s="46" t="s">
        <v>52</v>
      </c>
      <c r="AM435" s="45">
        <v>22</v>
      </c>
      <c r="AN435" s="46" t="s">
        <v>6</v>
      </c>
      <c r="AO435" s="45">
        <v>27</v>
      </c>
      <c r="AP435" s="45">
        <v>13600720</v>
      </c>
      <c r="AQ435" s="45">
        <v>4599855</v>
      </c>
      <c r="AR435" s="45">
        <v>9000865</v>
      </c>
      <c r="AS435" s="45">
        <v>64</v>
      </c>
      <c r="AT435" s="45">
        <v>1299983</v>
      </c>
      <c r="AU435" s="45">
        <v>1</v>
      </c>
      <c r="AV435" s="45">
        <v>74</v>
      </c>
      <c r="AW435" s="45">
        <v>961987</v>
      </c>
    </row>
    <row r="436" spans="38:49" ht="14.25" customHeight="1">
      <c r="AL436" s="46" t="s">
        <v>52</v>
      </c>
      <c r="AM436" s="45">
        <v>22</v>
      </c>
      <c r="AN436" s="46" t="s">
        <v>6</v>
      </c>
      <c r="AO436" s="45">
        <v>27</v>
      </c>
      <c r="AP436" s="45">
        <v>13600720</v>
      </c>
      <c r="AQ436" s="45">
        <v>4599855</v>
      </c>
      <c r="AR436" s="45">
        <v>9000865</v>
      </c>
      <c r="AS436" s="45">
        <v>65</v>
      </c>
      <c r="AT436" s="45">
        <v>1253268</v>
      </c>
      <c r="AU436" s="45">
        <v>1</v>
      </c>
      <c r="AV436" s="45">
        <v>74</v>
      </c>
      <c r="AW436" s="45">
        <v>927418</v>
      </c>
    </row>
    <row r="437" spans="38:49" ht="14.25" customHeight="1">
      <c r="AL437" s="46" t="s">
        <v>52</v>
      </c>
      <c r="AM437" s="45">
        <v>22</v>
      </c>
      <c r="AN437" s="46" t="s">
        <v>6</v>
      </c>
      <c r="AO437" s="45">
        <v>27</v>
      </c>
      <c r="AP437" s="45">
        <v>13600720</v>
      </c>
      <c r="AQ437" s="45">
        <v>4599855</v>
      </c>
      <c r="AR437" s="45">
        <v>9000865</v>
      </c>
      <c r="AS437" s="45">
        <v>66</v>
      </c>
      <c r="AT437" s="45">
        <v>1809257</v>
      </c>
      <c r="AU437" s="45">
        <v>1</v>
      </c>
      <c r="AV437" s="45">
        <v>74</v>
      </c>
      <c r="AW437" s="45">
        <v>1338850</v>
      </c>
    </row>
    <row r="438" spans="38:49" ht="14.25" customHeight="1">
      <c r="AL438" s="46" t="s">
        <v>52</v>
      </c>
      <c r="AM438" s="45">
        <v>22</v>
      </c>
      <c r="AN438" s="46" t="s">
        <v>6</v>
      </c>
      <c r="AO438" s="45">
        <v>27</v>
      </c>
      <c r="AP438" s="45">
        <v>13600720</v>
      </c>
      <c r="AQ438" s="45">
        <v>4599855</v>
      </c>
      <c r="AR438" s="45">
        <v>9000865</v>
      </c>
      <c r="AS438" s="45">
        <v>67</v>
      </c>
      <c r="AT438" s="45">
        <v>398644</v>
      </c>
      <c r="AU438" s="45">
        <v>0.22900000000000001</v>
      </c>
      <c r="AV438" s="45">
        <v>75</v>
      </c>
      <c r="AW438" s="45">
        <v>298983</v>
      </c>
    </row>
    <row r="439" spans="38:49" ht="14.25" customHeight="1">
      <c r="AL439" s="46" t="s">
        <v>52</v>
      </c>
      <c r="AM439" s="45">
        <v>23</v>
      </c>
      <c r="AN439" s="46" t="s">
        <v>7</v>
      </c>
      <c r="AO439" s="45">
        <v>3</v>
      </c>
      <c r="AP439" s="45">
        <v>11691420</v>
      </c>
      <c r="AQ439" s="45">
        <v>1296810</v>
      </c>
      <c r="AR439" s="45">
        <v>10394610</v>
      </c>
      <c r="AS439" s="45">
        <v>62</v>
      </c>
      <c r="AT439" s="45">
        <v>984111</v>
      </c>
      <c r="AU439" s="45">
        <v>0.70699999999999996</v>
      </c>
      <c r="AV439" s="45">
        <v>75</v>
      </c>
      <c r="AW439" s="45">
        <v>738083</v>
      </c>
    </row>
    <row r="440" spans="38:49" ht="14.25" customHeight="1">
      <c r="AL440" s="46" t="s">
        <v>52</v>
      </c>
      <c r="AM440" s="45">
        <v>23</v>
      </c>
      <c r="AN440" s="46" t="s">
        <v>7</v>
      </c>
      <c r="AO440" s="45">
        <v>3</v>
      </c>
      <c r="AP440" s="45">
        <v>11691420</v>
      </c>
      <c r="AQ440" s="45">
        <v>1296810</v>
      </c>
      <c r="AR440" s="45">
        <v>10394610</v>
      </c>
      <c r="AS440" s="45">
        <v>63</v>
      </c>
      <c r="AT440" s="45">
        <v>1346302</v>
      </c>
      <c r="AU440" s="45">
        <v>1</v>
      </c>
      <c r="AV440" s="45">
        <v>75</v>
      </c>
      <c r="AW440" s="45">
        <v>1009726</v>
      </c>
    </row>
    <row r="441" spans="38:49" ht="14.25" customHeight="1">
      <c r="AL441" s="46" t="s">
        <v>52</v>
      </c>
      <c r="AM441" s="45">
        <v>23</v>
      </c>
      <c r="AN441" s="46" t="s">
        <v>7</v>
      </c>
      <c r="AO441" s="45">
        <v>3</v>
      </c>
      <c r="AP441" s="45">
        <v>11691420</v>
      </c>
      <c r="AQ441" s="45">
        <v>1296810</v>
      </c>
      <c r="AR441" s="45">
        <v>10394610</v>
      </c>
      <c r="AS441" s="45">
        <v>64</v>
      </c>
      <c r="AT441" s="45">
        <v>1299983</v>
      </c>
      <c r="AU441" s="45">
        <v>1</v>
      </c>
      <c r="AV441" s="45">
        <v>76</v>
      </c>
      <c r="AW441" s="45">
        <v>987987</v>
      </c>
    </row>
    <row r="442" spans="38:49" ht="14.25" customHeight="1">
      <c r="AL442" s="46" t="s">
        <v>52</v>
      </c>
      <c r="AM442" s="45">
        <v>23</v>
      </c>
      <c r="AN442" s="46" t="s">
        <v>7</v>
      </c>
      <c r="AO442" s="45">
        <v>3</v>
      </c>
      <c r="AP442" s="45">
        <v>11691420</v>
      </c>
      <c r="AQ442" s="45">
        <v>1296810</v>
      </c>
      <c r="AR442" s="45">
        <v>10394610</v>
      </c>
      <c r="AS442" s="45">
        <v>65</v>
      </c>
      <c r="AT442" s="45">
        <v>1253268</v>
      </c>
      <c r="AU442" s="45">
        <v>1</v>
      </c>
      <c r="AV442" s="45">
        <v>76</v>
      </c>
      <c r="AW442" s="45">
        <v>952484</v>
      </c>
    </row>
    <row r="443" spans="38:49" ht="14.25" customHeight="1">
      <c r="AL443" s="46" t="s">
        <v>52</v>
      </c>
      <c r="AM443" s="45">
        <v>23</v>
      </c>
      <c r="AN443" s="46" t="s">
        <v>7</v>
      </c>
      <c r="AO443" s="45">
        <v>3</v>
      </c>
      <c r="AP443" s="45">
        <v>11691420</v>
      </c>
      <c r="AQ443" s="45">
        <v>1296810</v>
      </c>
      <c r="AR443" s="45">
        <v>10394610</v>
      </c>
      <c r="AS443" s="45">
        <v>66</v>
      </c>
      <c r="AT443" s="45">
        <v>1809257</v>
      </c>
      <c r="AU443" s="45">
        <v>1</v>
      </c>
      <c r="AV443" s="45">
        <v>77</v>
      </c>
      <c r="AW443" s="45">
        <v>1393128</v>
      </c>
    </row>
    <row r="444" spans="38:49" ht="14.25" customHeight="1">
      <c r="AL444" s="46" t="s">
        <v>52</v>
      </c>
      <c r="AM444" s="45">
        <v>23</v>
      </c>
      <c r="AN444" s="46" t="s">
        <v>7</v>
      </c>
      <c r="AO444" s="45">
        <v>3</v>
      </c>
      <c r="AP444" s="45">
        <v>11691420</v>
      </c>
      <c r="AQ444" s="45">
        <v>1296810</v>
      </c>
      <c r="AR444" s="45">
        <v>10394610</v>
      </c>
      <c r="AS444" s="45">
        <v>67</v>
      </c>
      <c r="AT444" s="45">
        <v>1738061</v>
      </c>
      <c r="AU444" s="45">
        <v>1</v>
      </c>
      <c r="AV444" s="45">
        <v>77</v>
      </c>
      <c r="AW444" s="45">
        <v>1338307</v>
      </c>
    </row>
    <row r="445" spans="38:49" ht="14.25" customHeight="1">
      <c r="AL445" s="46" t="s">
        <v>52</v>
      </c>
      <c r="AM445" s="45">
        <v>23</v>
      </c>
      <c r="AN445" s="46" t="s">
        <v>7</v>
      </c>
      <c r="AO445" s="45">
        <v>3</v>
      </c>
      <c r="AP445" s="45">
        <v>11691420</v>
      </c>
      <c r="AQ445" s="45">
        <v>1296810</v>
      </c>
      <c r="AR445" s="45">
        <v>10394610</v>
      </c>
      <c r="AS445" s="45">
        <v>68</v>
      </c>
      <c r="AT445" s="45">
        <v>1666335</v>
      </c>
      <c r="AU445" s="45">
        <v>1</v>
      </c>
      <c r="AV445" s="45">
        <v>78</v>
      </c>
      <c r="AW445" s="45">
        <v>1299741</v>
      </c>
    </row>
    <row r="446" spans="38:49" ht="14.25" customHeight="1">
      <c r="AL446" s="46" t="s">
        <v>52</v>
      </c>
      <c r="AM446" s="45">
        <v>23</v>
      </c>
      <c r="AN446" s="46" t="s">
        <v>7</v>
      </c>
      <c r="AO446" s="45">
        <v>3</v>
      </c>
      <c r="AP446" s="45">
        <v>11691420</v>
      </c>
      <c r="AQ446" s="45">
        <v>1296810</v>
      </c>
      <c r="AR446" s="45">
        <v>10394610</v>
      </c>
      <c r="AS446" s="45">
        <v>69</v>
      </c>
      <c r="AT446" s="45">
        <v>297292</v>
      </c>
      <c r="AU446" s="45">
        <v>0.186</v>
      </c>
      <c r="AV446" s="45">
        <v>79</v>
      </c>
      <c r="AW446" s="45">
        <v>234861</v>
      </c>
    </row>
    <row r="447" spans="38:49" ht="14.25" customHeight="1">
      <c r="AL447" s="46" t="s">
        <v>52</v>
      </c>
      <c r="AM447" s="45">
        <v>24</v>
      </c>
      <c r="AN447" s="46" t="s">
        <v>7</v>
      </c>
      <c r="AO447" s="45">
        <v>10</v>
      </c>
      <c r="AP447" s="45">
        <v>9872994</v>
      </c>
      <c r="AQ447" s="45">
        <v>571023</v>
      </c>
      <c r="AR447" s="45">
        <v>9301971</v>
      </c>
      <c r="AS447" s="45">
        <v>63</v>
      </c>
      <c r="AT447" s="45">
        <v>511987</v>
      </c>
      <c r="AU447" s="45">
        <v>0.38</v>
      </c>
      <c r="AV447" s="45">
        <v>76</v>
      </c>
      <c r="AW447" s="45">
        <v>389110</v>
      </c>
    </row>
    <row r="448" spans="38:49" ht="14.25" customHeight="1">
      <c r="AL448" s="46" t="s">
        <v>52</v>
      </c>
      <c r="AM448" s="45">
        <v>24</v>
      </c>
      <c r="AN448" s="46" t="s">
        <v>7</v>
      </c>
      <c r="AO448" s="45">
        <v>10</v>
      </c>
      <c r="AP448" s="45">
        <v>9872994</v>
      </c>
      <c r="AQ448" s="45">
        <v>571023</v>
      </c>
      <c r="AR448" s="45">
        <v>9301971</v>
      </c>
      <c r="AS448" s="45">
        <v>64</v>
      </c>
      <c r="AT448" s="45">
        <v>1299983</v>
      </c>
      <c r="AU448" s="45">
        <v>1</v>
      </c>
      <c r="AV448" s="45">
        <v>77</v>
      </c>
      <c r="AW448" s="45">
        <v>1000987</v>
      </c>
    </row>
    <row r="449" spans="38:49" ht="14.25" customHeight="1">
      <c r="AL449" s="46" t="s">
        <v>52</v>
      </c>
      <c r="AM449" s="45">
        <v>24</v>
      </c>
      <c r="AN449" s="46" t="s">
        <v>7</v>
      </c>
      <c r="AO449" s="45">
        <v>10</v>
      </c>
      <c r="AP449" s="45">
        <v>9872994</v>
      </c>
      <c r="AQ449" s="45">
        <v>571023</v>
      </c>
      <c r="AR449" s="45">
        <v>9301971</v>
      </c>
      <c r="AS449" s="45">
        <v>65</v>
      </c>
      <c r="AT449" s="45">
        <v>1253268</v>
      </c>
      <c r="AU449" s="45">
        <v>1</v>
      </c>
      <c r="AV449" s="45">
        <v>77</v>
      </c>
      <c r="AW449" s="45">
        <v>965016</v>
      </c>
    </row>
    <row r="450" spans="38:49" ht="14.25" customHeight="1">
      <c r="AL450" s="46" t="s">
        <v>52</v>
      </c>
      <c r="AM450" s="45">
        <v>24</v>
      </c>
      <c r="AN450" s="46" t="s">
        <v>7</v>
      </c>
      <c r="AO450" s="45">
        <v>10</v>
      </c>
      <c r="AP450" s="45">
        <v>9872994</v>
      </c>
      <c r="AQ450" s="45">
        <v>571023</v>
      </c>
      <c r="AR450" s="45">
        <v>9301971</v>
      </c>
      <c r="AS450" s="45">
        <v>66</v>
      </c>
      <c r="AT450" s="45">
        <v>1809257</v>
      </c>
      <c r="AU450" s="45">
        <v>1</v>
      </c>
      <c r="AV450" s="45">
        <v>78</v>
      </c>
      <c r="AW450" s="45">
        <v>1411220</v>
      </c>
    </row>
    <row r="451" spans="38:49" ht="14.25" customHeight="1">
      <c r="AL451" s="46" t="s">
        <v>52</v>
      </c>
      <c r="AM451" s="45">
        <v>24</v>
      </c>
      <c r="AN451" s="46" t="s">
        <v>7</v>
      </c>
      <c r="AO451" s="45">
        <v>10</v>
      </c>
      <c r="AP451" s="45">
        <v>9872994</v>
      </c>
      <c r="AQ451" s="45">
        <v>571023</v>
      </c>
      <c r="AR451" s="45">
        <v>9301971</v>
      </c>
      <c r="AS451" s="45">
        <v>67</v>
      </c>
      <c r="AT451" s="45">
        <v>1738061</v>
      </c>
      <c r="AU451" s="45">
        <v>1</v>
      </c>
      <c r="AV451" s="45">
        <v>79</v>
      </c>
      <c r="AW451" s="45">
        <v>1373068</v>
      </c>
    </row>
    <row r="452" spans="38:49" ht="14.25" customHeight="1">
      <c r="AL452" s="46" t="s">
        <v>52</v>
      </c>
      <c r="AM452" s="45">
        <v>24</v>
      </c>
      <c r="AN452" s="46" t="s">
        <v>7</v>
      </c>
      <c r="AO452" s="45">
        <v>10</v>
      </c>
      <c r="AP452" s="45">
        <v>9872994</v>
      </c>
      <c r="AQ452" s="45">
        <v>571023</v>
      </c>
      <c r="AR452" s="45">
        <v>9301971</v>
      </c>
      <c r="AS452" s="45">
        <v>68</v>
      </c>
      <c r="AT452" s="45">
        <v>1666335</v>
      </c>
      <c r="AU452" s="45">
        <v>1</v>
      </c>
      <c r="AV452" s="45">
        <v>80</v>
      </c>
      <c r="AW452" s="45">
        <v>1333068</v>
      </c>
    </row>
    <row r="453" spans="38:49" ht="14.25" customHeight="1">
      <c r="AL453" s="46" t="s">
        <v>52</v>
      </c>
      <c r="AM453" s="45">
        <v>24</v>
      </c>
      <c r="AN453" s="46" t="s">
        <v>7</v>
      </c>
      <c r="AO453" s="45">
        <v>10</v>
      </c>
      <c r="AP453" s="45">
        <v>9872994</v>
      </c>
      <c r="AQ453" s="45">
        <v>571023</v>
      </c>
      <c r="AR453" s="45">
        <v>9301971</v>
      </c>
      <c r="AS453" s="45">
        <v>69</v>
      </c>
      <c r="AT453" s="45">
        <v>1023079</v>
      </c>
      <c r="AU453" s="45">
        <v>0.64200000000000002</v>
      </c>
      <c r="AV453" s="45">
        <v>81</v>
      </c>
      <c r="AW453" s="45">
        <v>828694</v>
      </c>
    </row>
    <row r="454" spans="38:49" ht="14.25" customHeight="1">
      <c r="AL454" s="46" t="s">
        <v>52</v>
      </c>
      <c r="AM454" s="45">
        <v>25</v>
      </c>
      <c r="AN454" s="46" t="s">
        <v>7</v>
      </c>
      <c r="AO454" s="45">
        <v>17</v>
      </c>
      <c r="AP454" s="45">
        <v>8164077</v>
      </c>
      <c r="AQ454" s="45">
        <v>211501</v>
      </c>
      <c r="AR454" s="45">
        <v>7952576</v>
      </c>
      <c r="AS454" s="45">
        <v>64</v>
      </c>
      <c r="AT454" s="45">
        <v>103053</v>
      </c>
      <c r="AU454" s="45">
        <v>7.9000000000000001E-2</v>
      </c>
      <c r="AV454" s="45">
        <v>77</v>
      </c>
      <c r="AW454" s="45">
        <v>79351</v>
      </c>
    </row>
    <row r="455" spans="38:49" ht="14.25" customHeight="1">
      <c r="AL455" s="46" t="s">
        <v>52</v>
      </c>
      <c r="AM455" s="45">
        <v>25</v>
      </c>
      <c r="AN455" s="46" t="s">
        <v>7</v>
      </c>
      <c r="AO455" s="45">
        <v>17</v>
      </c>
      <c r="AP455" s="45">
        <v>8164077</v>
      </c>
      <c r="AQ455" s="45">
        <v>211501</v>
      </c>
      <c r="AR455" s="45">
        <v>7952576</v>
      </c>
      <c r="AS455" s="45">
        <v>65</v>
      </c>
      <c r="AT455" s="45">
        <v>1253268</v>
      </c>
      <c r="AU455" s="45">
        <v>1</v>
      </c>
      <c r="AV455" s="45">
        <v>78</v>
      </c>
      <c r="AW455" s="45">
        <v>977549</v>
      </c>
    </row>
    <row r="456" spans="38:49" ht="14.25" customHeight="1">
      <c r="AL456" s="46" t="s">
        <v>52</v>
      </c>
      <c r="AM456" s="45">
        <v>25</v>
      </c>
      <c r="AN456" s="46" t="s">
        <v>7</v>
      </c>
      <c r="AO456" s="45">
        <v>17</v>
      </c>
      <c r="AP456" s="45">
        <v>8164077</v>
      </c>
      <c r="AQ456" s="45">
        <v>211501</v>
      </c>
      <c r="AR456" s="45">
        <v>7952576</v>
      </c>
      <c r="AS456" s="45">
        <v>66</v>
      </c>
      <c r="AT456" s="45">
        <v>1809257</v>
      </c>
      <c r="AU456" s="45">
        <v>1</v>
      </c>
      <c r="AV456" s="45">
        <v>79</v>
      </c>
      <c r="AW456" s="45">
        <v>1429313</v>
      </c>
    </row>
    <row r="457" spans="38:49" ht="14.25" customHeight="1">
      <c r="AL457" s="46" t="s">
        <v>52</v>
      </c>
      <c r="AM457" s="45">
        <v>25</v>
      </c>
      <c r="AN457" s="46" t="s">
        <v>7</v>
      </c>
      <c r="AO457" s="45">
        <v>17</v>
      </c>
      <c r="AP457" s="45">
        <v>8164077</v>
      </c>
      <c r="AQ457" s="45">
        <v>211501</v>
      </c>
      <c r="AR457" s="45">
        <v>7952576</v>
      </c>
      <c r="AS457" s="45">
        <v>67</v>
      </c>
      <c r="AT457" s="45">
        <v>1738061</v>
      </c>
      <c r="AU457" s="45">
        <v>1</v>
      </c>
      <c r="AV457" s="45">
        <v>80</v>
      </c>
      <c r="AW457" s="45">
        <v>1390449</v>
      </c>
    </row>
    <row r="458" spans="38:49" ht="14.25" customHeight="1">
      <c r="AL458" s="46" t="s">
        <v>52</v>
      </c>
      <c r="AM458" s="45">
        <v>25</v>
      </c>
      <c r="AN458" s="46" t="s">
        <v>7</v>
      </c>
      <c r="AO458" s="45">
        <v>17</v>
      </c>
      <c r="AP458" s="45">
        <v>8164077</v>
      </c>
      <c r="AQ458" s="45">
        <v>211501</v>
      </c>
      <c r="AR458" s="45">
        <v>7952576</v>
      </c>
      <c r="AS458" s="45">
        <v>68</v>
      </c>
      <c r="AT458" s="45">
        <v>1666335</v>
      </c>
      <c r="AU458" s="45">
        <v>1</v>
      </c>
      <c r="AV458" s="45">
        <v>81</v>
      </c>
      <c r="AW458" s="45">
        <v>1349731</v>
      </c>
    </row>
    <row r="459" spans="38:49" ht="14.25" customHeight="1">
      <c r="AL459" s="46" t="s">
        <v>52</v>
      </c>
      <c r="AM459" s="45">
        <v>25</v>
      </c>
      <c r="AN459" s="46" t="s">
        <v>7</v>
      </c>
      <c r="AO459" s="45">
        <v>17</v>
      </c>
      <c r="AP459" s="45">
        <v>8164077</v>
      </c>
      <c r="AQ459" s="45">
        <v>211501</v>
      </c>
      <c r="AR459" s="45">
        <v>7952576</v>
      </c>
      <c r="AS459" s="45">
        <v>69</v>
      </c>
      <c r="AT459" s="45">
        <v>1382601</v>
      </c>
      <c r="AU459" s="45">
        <v>0.86699999999999999</v>
      </c>
      <c r="AV459" s="45">
        <v>82</v>
      </c>
      <c r="AW459" s="45">
        <v>1133733</v>
      </c>
    </row>
    <row r="460" spans="38:49" ht="14.25" customHeight="1">
      <c r="AL460" s="46" t="s">
        <v>52</v>
      </c>
      <c r="AM460" s="45">
        <v>26</v>
      </c>
      <c r="AN460" s="46" t="s">
        <v>7</v>
      </c>
      <c r="AO460" s="45">
        <v>24</v>
      </c>
      <c r="AP460" s="45">
        <v>6583305</v>
      </c>
      <c r="AQ460" s="45">
        <v>0</v>
      </c>
      <c r="AR460" s="45">
        <v>6583305</v>
      </c>
      <c r="AS460" s="45">
        <v>66</v>
      </c>
      <c r="AT460" s="45">
        <v>1584806</v>
      </c>
      <c r="AU460" s="45">
        <v>0.876</v>
      </c>
      <c r="AV460" s="45">
        <v>79</v>
      </c>
      <c r="AW460" s="45">
        <v>1251997</v>
      </c>
    </row>
    <row r="461" spans="38:49" ht="14.25" customHeight="1">
      <c r="AL461" s="46" t="s">
        <v>52</v>
      </c>
      <c r="AM461" s="45">
        <v>26</v>
      </c>
      <c r="AN461" s="46" t="s">
        <v>7</v>
      </c>
      <c r="AO461" s="45">
        <v>24</v>
      </c>
      <c r="AP461" s="45">
        <v>6583305</v>
      </c>
      <c r="AQ461" s="45">
        <v>0</v>
      </c>
      <c r="AR461" s="45">
        <v>6583305</v>
      </c>
      <c r="AS461" s="45">
        <v>67</v>
      </c>
      <c r="AT461" s="45">
        <v>1738061</v>
      </c>
      <c r="AU461" s="45">
        <v>1</v>
      </c>
      <c r="AV461" s="45">
        <v>80</v>
      </c>
      <c r="AW461" s="45">
        <v>1390449</v>
      </c>
    </row>
    <row r="462" spans="38:49" ht="14.25" customHeight="1">
      <c r="AL462" s="46" t="s">
        <v>52</v>
      </c>
      <c r="AM462" s="45">
        <v>26</v>
      </c>
      <c r="AN462" s="46" t="s">
        <v>7</v>
      </c>
      <c r="AO462" s="45">
        <v>24</v>
      </c>
      <c r="AP462" s="45">
        <v>6583305</v>
      </c>
      <c r="AQ462" s="45">
        <v>0</v>
      </c>
      <c r="AR462" s="45">
        <v>6583305</v>
      </c>
      <c r="AS462" s="45">
        <v>68</v>
      </c>
      <c r="AT462" s="45">
        <v>1666335</v>
      </c>
      <c r="AU462" s="45">
        <v>1</v>
      </c>
      <c r="AV462" s="45">
        <v>81</v>
      </c>
      <c r="AW462" s="45">
        <v>1349731</v>
      </c>
    </row>
    <row r="463" spans="38:49" ht="14.25" customHeight="1">
      <c r="AL463" s="46" t="s">
        <v>52</v>
      </c>
      <c r="AM463" s="45">
        <v>26</v>
      </c>
      <c r="AN463" s="46" t="s">
        <v>7</v>
      </c>
      <c r="AO463" s="45">
        <v>24</v>
      </c>
      <c r="AP463" s="45">
        <v>6583305</v>
      </c>
      <c r="AQ463" s="45">
        <v>0</v>
      </c>
      <c r="AR463" s="45">
        <v>6583305</v>
      </c>
      <c r="AS463" s="45">
        <v>69</v>
      </c>
      <c r="AT463" s="45">
        <v>1594102</v>
      </c>
      <c r="AU463" s="45">
        <v>1</v>
      </c>
      <c r="AV463" s="45">
        <v>82</v>
      </c>
      <c r="AW463" s="45">
        <v>1307164</v>
      </c>
    </row>
    <row r="464" spans="38:49" ht="14.25" customHeight="1">
      <c r="AL464" s="46" t="s">
        <v>52</v>
      </c>
      <c r="AM464" s="45">
        <v>27</v>
      </c>
      <c r="AN464" s="46" t="s">
        <v>8</v>
      </c>
      <c r="AO464" s="45">
        <v>1</v>
      </c>
      <c r="AP464" s="45">
        <v>5149314</v>
      </c>
      <c r="AQ464" s="45">
        <v>0</v>
      </c>
      <c r="AR464" s="45">
        <v>5149314</v>
      </c>
      <c r="AS464" s="45">
        <v>66</v>
      </c>
      <c r="AT464" s="45">
        <v>150815</v>
      </c>
      <c r="AU464" s="45">
        <v>8.3000000000000004E-2</v>
      </c>
      <c r="AV464" s="45">
        <v>78</v>
      </c>
      <c r="AW464" s="45">
        <v>117636</v>
      </c>
    </row>
    <row r="465" spans="38:49" ht="14.25" customHeight="1">
      <c r="AL465" s="46" t="s">
        <v>52</v>
      </c>
      <c r="AM465" s="45">
        <v>27</v>
      </c>
      <c r="AN465" s="46" t="s">
        <v>8</v>
      </c>
      <c r="AO465" s="45">
        <v>1</v>
      </c>
      <c r="AP465" s="45">
        <v>5149314</v>
      </c>
      <c r="AQ465" s="45">
        <v>0</v>
      </c>
      <c r="AR465" s="45">
        <v>5149314</v>
      </c>
      <c r="AS465" s="45">
        <v>67</v>
      </c>
      <c r="AT465" s="45">
        <v>1738061</v>
      </c>
      <c r="AU465" s="45">
        <v>1</v>
      </c>
      <c r="AV465" s="45">
        <v>79</v>
      </c>
      <c r="AW465" s="45">
        <v>1373068</v>
      </c>
    </row>
    <row r="466" spans="38:49" ht="14.25" customHeight="1">
      <c r="AL466" s="46" t="s">
        <v>52</v>
      </c>
      <c r="AM466" s="45">
        <v>27</v>
      </c>
      <c r="AN466" s="46" t="s">
        <v>8</v>
      </c>
      <c r="AO466" s="45">
        <v>1</v>
      </c>
      <c r="AP466" s="45">
        <v>5149314</v>
      </c>
      <c r="AQ466" s="45">
        <v>0</v>
      </c>
      <c r="AR466" s="45">
        <v>5149314</v>
      </c>
      <c r="AS466" s="45">
        <v>68</v>
      </c>
      <c r="AT466" s="45">
        <v>1666335</v>
      </c>
      <c r="AU466" s="45">
        <v>1</v>
      </c>
      <c r="AV466" s="45">
        <v>80</v>
      </c>
      <c r="AW466" s="45">
        <v>1333068</v>
      </c>
    </row>
    <row r="467" spans="38:49" ht="14.25" customHeight="1">
      <c r="AL467" s="46" t="s">
        <v>52</v>
      </c>
      <c r="AM467" s="45">
        <v>27</v>
      </c>
      <c r="AN467" s="46" t="s">
        <v>8</v>
      </c>
      <c r="AO467" s="45">
        <v>1</v>
      </c>
      <c r="AP467" s="45">
        <v>5149314</v>
      </c>
      <c r="AQ467" s="45">
        <v>0</v>
      </c>
      <c r="AR467" s="45">
        <v>5149314</v>
      </c>
      <c r="AS467" s="45">
        <v>69</v>
      </c>
      <c r="AT467" s="45">
        <v>1594102</v>
      </c>
      <c r="AU467" s="45">
        <v>1</v>
      </c>
      <c r="AV467" s="45">
        <v>81</v>
      </c>
      <c r="AW467" s="45">
        <v>1291223</v>
      </c>
    </row>
    <row r="468" spans="38:49" ht="14.25" customHeight="1">
      <c r="AL468" s="46" t="s">
        <v>52</v>
      </c>
      <c r="AM468" s="45">
        <v>28</v>
      </c>
      <c r="AN468" s="46" t="s">
        <v>8</v>
      </c>
      <c r="AO468" s="45">
        <v>8</v>
      </c>
      <c r="AP468" s="45">
        <v>3880740</v>
      </c>
      <c r="AQ468" s="45">
        <v>0</v>
      </c>
      <c r="AR468" s="45">
        <v>3880740</v>
      </c>
      <c r="AS468" s="45">
        <v>67</v>
      </c>
      <c r="AT468" s="45">
        <v>620302</v>
      </c>
      <c r="AU468" s="45">
        <v>0.35699999999999998</v>
      </c>
      <c r="AV468" s="45">
        <v>77</v>
      </c>
      <c r="AW468" s="45">
        <v>477633</v>
      </c>
    </row>
    <row r="469" spans="38:49" ht="14.25" customHeight="1">
      <c r="AL469" s="46" t="s">
        <v>52</v>
      </c>
      <c r="AM469" s="45">
        <v>28</v>
      </c>
      <c r="AN469" s="46" t="s">
        <v>8</v>
      </c>
      <c r="AO469" s="45">
        <v>8</v>
      </c>
      <c r="AP469" s="45">
        <v>3880740</v>
      </c>
      <c r="AQ469" s="45">
        <v>0</v>
      </c>
      <c r="AR469" s="45">
        <v>3880740</v>
      </c>
      <c r="AS469" s="45">
        <v>68</v>
      </c>
      <c r="AT469" s="45">
        <v>1666335</v>
      </c>
      <c r="AU469" s="45">
        <v>1</v>
      </c>
      <c r="AV469" s="45">
        <v>78</v>
      </c>
      <c r="AW469" s="45">
        <v>1299741</v>
      </c>
    </row>
    <row r="470" spans="38:49" ht="14.25" customHeight="1">
      <c r="AL470" s="46" t="s">
        <v>52</v>
      </c>
      <c r="AM470" s="45">
        <v>28</v>
      </c>
      <c r="AN470" s="46" t="s">
        <v>8</v>
      </c>
      <c r="AO470" s="45">
        <v>8</v>
      </c>
      <c r="AP470" s="45">
        <v>3880740</v>
      </c>
      <c r="AQ470" s="45">
        <v>0</v>
      </c>
      <c r="AR470" s="45">
        <v>3880740</v>
      </c>
      <c r="AS470" s="45">
        <v>69</v>
      </c>
      <c r="AT470" s="45">
        <v>1594102</v>
      </c>
      <c r="AU470" s="45">
        <v>1</v>
      </c>
      <c r="AV470" s="45">
        <v>79</v>
      </c>
      <c r="AW470" s="45">
        <v>1259341</v>
      </c>
    </row>
    <row r="471" spans="38:49" ht="14.25" customHeight="1">
      <c r="AL471" s="46" t="s">
        <v>52</v>
      </c>
      <c r="AM471" s="45">
        <v>29</v>
      </c>
      <c r="AN471" s="46" t="s">
        <v>8</v>
      </c>
      <c r="AO471" s="45">
        <v>15</v>
      </c>
      <c r="AP471" s="45">
        <v>2796218</v>
      </c>
      <c r="AQ471" s="45">
        <v>0</v>
      </c>
      <c r="AR471" s="45">
        <v>2796218</v>
      </c>
      <c r="AS471" s="45">
        <v>68</v>
      </c>
      <c r="AT471" s="45">
        <v>1202116</v>
      </c>
      <c r="AU471" s="45">
        <v>0.72099999999999997</v>
      </c>
      <c r="AV471" s="45">
        <v>76</v>
      </c>
      <c r="AW471" s="45">
        <v>913608</v>
      </c>
    </row>
    <row r="472" spans="38:49" ht="14.25" customHeight="1">
      <c r="AL472" s="46" t="s">
        <v>52</v>
      </c>
      <c r="AM472" s="45">
        <v>29</v>
      </c>
      <c r="AN472" s="46" t="s">
        <v>8</v>
      </c>
      <c r="AO472" s="45">
        <v>15</v>
      </c>
      <c r="AP472" s="45">
        <v>2796218</v>
      </c>
      <c r="AQ472" s="45">
        <v>0</v>
      </c>
      <c r="AR472" s="45">
        <v>2796218</v>
      </c>
      <c r="AS472" s="45">
        <v>69</v>
      </c>
      <c r="AT472" s="45">
        <v>1594102</v>
      </c>
      <c r="AU472" s="45">
        <v>1</v>
      </c>
      <c r="AV472" s="45">
        <v>76</v>
      </c>
      <c r="AW472" s="45">
        <v>1211518</v>
      </c>
    </row>
    <row r="473" spans="38:49" ht="14.25" customHeight="1">
      <c r="AL473" s="46" t="s">
        <v>52</v>
      </c>
      <c r="AM473" s="45">
        <v>30</v>
      </c>
      <c r="AN473" s="46" t="s">
        <v>8</v>
      </c>
      <c r="AO473" s="45">
        <v>23</v>
      </c>
      <c r="AP473" s="45">
        <v>1914385</v>
      </c>
      <c r="AQ473" s="45">
        <v>0</v>
      </c>
      <c r="AR473" s="45">
        <v>1914385</v>
      </c>
      <c r="AS473" s="45">
        <v>68</v>
      </c>
      <c r="AT473" s="45">
        <v>320283</v>
      </c>
      <c r="AU473" s="45">
        <v>0.192</v>
      </c>
      <c r="AV473" s="45">
        <v>73</v>
      </c>
      <c r="AW473" s="45">
        <v>233807</v>
      </c>
    </row>
    <row r="474" spans="38:49" ht="14.25" customHeight="1">
      <c r="AL474" s="46" t="s">
        <v>52</v>
      </c>
      <c r="AM474" s="45">
        <v>30</v>
      </c>
      <c r="AN474" s="46" t="s">
        <v>8</v>
      </c>
      <c r="AO474" s="45">
        <v>23</v>
      </c>
      <c r="AP474" s="45">
        <v>1914385</v>
      </c>
      <c r="AQ474" s="45">
        <v>0</v>
      </c>
      <c r="AR474" s="45">
        <v>1914385</v>
      </c>
      <c r="AS474" s="45">
        <v>69</v>
      </c>
      <c r="AT474" s="45">
        <v>1594102</v>
      </c>
      <c r="AU474" s="45">
        <v>1</v>
      </c>
      <c r="AV474" s="45">
        <v>73</v>
      </c>
      <c r="AW474" s="45">
        <v>1163694</v>
      </c>
    </row>
    <row r="475" spans="38:49" ht="14.25" customHeight="1">
      <c r="AL475" s="46" t="s">
        <v>52</v>
      </c>
      <c r="AM475" s="45">
        <v>31</v>
      </c>
      <c r="AN475" s="46" t="s">
        <v>8</v>
      </c>
      <c r="AO475" s="45">
        <v>29</v>
      </c>
      <c r="AP475" s="45">
        <v>1253876</v>
      </c>
      <c r="AQ475" s="45">
        <v>0</v>
      </c>
      <c r="AR475" s="45">
        <v>1253876</v>
      </c>
      <c r="AS475" s="45">
        <v>69</v>
      </c>
      <c r="AT475" s="45">
        <v>1253876</v>
      </c>
      <c r="AU475" s="45">
        <v>0.78700000000000003</v>
      </c>
      <c r="AV475" s="45">
        <v>70</v>
      </c>
      <c r="AW475" s="45">
        <v>877713</v>
      </c>
    </row>
    <row r="476" spans="38:49" ht="14.25" customHeight="1">
      <c r="AL476" s="46" t="s">
        <v>52</v>
      </c>
      <c r="AM476" s="45">
        <v>32</v>
      </c>
      <c r="AN476" s="46" t="s">
        <v>9</v>
      </c>
      <c r="AO476" s="45">
        <v>5</v>
      </c>
      <c r="AP476" s="45">
        <v>833327</v>
      </c>
      <c r="AQ476" s="45">
        <v>0</v>
      </c>
      <c r="AR476" s="45">
        <v>833327</v>
      </c>
      <c r="AS476" s="45">
        <v>69</v>
      </c>
      <c r="AT476" s="45">
        <v>833327</v>
      </c>
      <c r="AU476" s="45">
        <v>0.52300000000000002</v>
      </c>
      <c r="AV476" s="45">
        <v>66</v>
      </c>
      <c r="AW476" s="45">
        <v>549996</v>
      </c>
    </row>
    <row r="477" spans="38:49" ht="14.25" customHeight="1">
      <c r="AL477" s="46" t="s">
        <v>52</v>
      </c>
      <c r="AM477" s="45">
        <v>33</v>
      </c>
      <c r="AN477" s="46" t="s">
        <v>9</v>
      </c>
      <c r="AO477" s="45">
        <v>12</v>
      </c>
      <c r="AP477" s="45">
        <v>671373</v>
      </c>
      <c r="AQ477" s="45">
        <v>0</v>
      </c>
      <c r="AR477" s="45">
        <v>671373</v>
      </c>
      <c r="AS477" s="45">
        <v>69</v>
      </c>
      <c r="AT477" s="45">
        <v>671373</v>
      </c>
      <c r="AU477" s="45">
        <v>0.42099999999999999</v>
      </c>
      <c r="AV477" s="45">
        <v>61</v>
      </c>
      <c r="AW477" s="45">
        <v>409538</v>
      </c>
    </row>
    <row r="478" spans="38:49" ht="14.25" customHeight="1">
      <c r="AL478" s="46" t="s">
        <v>52</v>
      </c>
      <c r="AM478" s="45">
        <v>34</v>
      </c>
      <c r="AN478" s="46" t="s">
        <v>9</v>
      </c>
      <c r="AO478" s="45">
        <v>19</v>
      </c>
      <c r="AP478" s="45">
        <v>786651</v>
      </c>
      <c r="AQ478" s="45">
        <v>0</v>
      </c>
      <c r="AR478" s="45">
        <v>786651</v>
      </c>
      <c r="AS478" s="45">
        <v>69</v>
      </c>
      <c r="AT478" s="45">
        <v>786651</v>
      </c>
      <c r="AU478" s="45">
        <v>0.49299999999999999</v>
      </c>
      <c r="AV478" s="45">
        <v>56</v>
      </c>
      <c r="AW478" s="45">
        <v>440525</v>
      </c>
    </row>
    <row r="479" spans="38:49" ht="14.25" customHeight="1">
      <c r="AL479" s="46" t="s">
        <v>52</v>
      </c>
      <c r="AM479" s="45">
        <v>35</v>
      </c>
      <c r="AN479" s="46" t="s">
        <v>9</v>
      </c>
      <c r="AO479" s="45">
        <v>26</v>
      </c>
      <c r="AP479" s="45">
        <v>1197796</v>
      </c>
      <c r="AQ479" s="45">
        <v>0</v>
      </c>
      <c r="AR479" s="45">
        <v>1197796</v>
      </c>
      <c r="AS479" s="45">
        <v>69</v>
      </c>
      <c r="AT479" s="45">
        <v>1197796</v>
      </c>
      <c r="AU479" s="45">
        <v>0.751</v>
      </c>
      <c r="AV479" s="45">
        <v>51</v>
      </c>
      <c r="AW479" s="45">
        <v>610876</v>
      </c>
    </row>
    <row r="480" spans="38:49" ht="14.25" customHeight="1">
      <c r="AL480" s="46" t="s">
        <v>52</v>
      </c>
      <c r="AM480" s="45">
        <v>36</v>
      </c>
      <c r="AN480" s="46" t="s">
        <v>10</v>
      </c>
      <c r="AO480" s="45">
        <v>2</v>
      </c>
      <c r="AP480" s="45">
        <v>1923444</v>
      </c>
      <c r="AQ480" s="45">
        <v>1026140</v>
      </c>
      <c r="AR480" s="45">
        <v>897304</v>
      </c>
      <c r="AS480" s="45">
        <v>68</v>
      </c>
      <c r="AT480" s="45">
        <v>329342</v>
      </c>
      <c r="AU480" s="45">
        <v>0.19800000000000001</v>
      </c>
      <c r="AV480" s="45">
        <v>47</v>
      </c>
      <c r="AW480" s="45">
        <v>154791</v>
      </c>
    </row>
    <row r="481" spans="38:49" ht="14.25" customHeight="1">
      <c r="AL481" s="46" t="s">
        <v>52</v>
      </c>
      <c r="AM481" s="45">
        <v>36</v>
      </c>
      <c r="AN481" s="46" t="s">
        <v>10</v>
      </c>
      <c r="AO481" s="45">
        <v>2</v>
      </c>
      <c r="AP481" s="45">
        <v>1923444</v>
      </c>
      <c r="AQ481" s="45">
        <v>1026140</v>
      </c>
      <c r="AR481" s="45">
        <v>897304</v>
      </c>
      <c r="AS481" s="45">
        <v>69</v>
      </c>
      <c r="AT481" s="45">
        <v>567962</v>
      </c>
      <c r="AU481" s="45">
        <v>0.35599999999999998</v>
      </c>
      <c r="AV481" s="45">
        <v>46</v>
      </c>
      <c r="AW481" s="45">
        <v>261263</v>
      </c>
    </row>
    <row r="482" spans="38:49" ht="14.25" customHeight="1">
      <c r="AL482" s="46" t="s">
        <v>52</v>
      </c>
      <c r="AM482" s="45">
        <v>37</v>
      </c>
      <c r="AN482" s="46" t="s">
        <v>10</v>
      </c>
      <c r="AO482" s="45">
        <v>9</v>
      </c>
      <c r="AP482" s="45">
        <v>2982231</v>
      </c>
      <c r="AQ482" s="45">
        <v>2378745</v>
      </c>
      <c r="AR482" s="45">
        <v>603486</v>
      </c>
      <c r="AS482" s="45">
        <v>68</v>
      </c>
      <c r="AT482" s="45">
        <v>603486</v>
      </c>
      <c r="AU482" s="45">
        <v>0.36199999999999999</v>
      </c>
      <c r="AV482" s="45">
        <v>42</v>
      </c>
      <c r="AW482" s="45">
        <v>253464</v>
      </c>
    </row>
    <row r="483" spans="38:49" ht="14.25" customHeight="1">
      <c r="AL483" s="46" t="s">
        <v>52</v>
      </c>
      <c r="AM483" s="45">
        <v>38</v>
      </c>
      <c r="AN483" s="46" t="s">
        <v>10</v>
      </c>
      <c r="AO483" s="45">
        <v>16</v>
      </c>
      <c r="AP483" s="45">
        <v>4392792</v>
      </c>
      <c r="AQ483" s="45">
        <v>4085268</v>
      </c>
      <c r="AR483" s="45">
        <v>307524</v>
      </c>
      <c r="AS483" s="45">
        <v>67</v>
      </c>
      <c r="AT483" s="45">
        <v>307524</v>
      </c>
      <c r="AU483" s="45">
        <v>0.17699999999999999</v>
      </c>
      <c r="AV483" s="45">
        <v>38</v>
      </c>
      <c r="AW483" s="45">
        <v>116859</v>
      </c>
    </row>
    <row r="484" spans="38:49" ht="14.25" customHeight="1">
      <c r="AL484" s="46" t="s">
        <v>52</v>
      </c>
      <c r="AM484" s="45">
        <v>39</v>
      </c>
      <c r="AN484" s="46" t="s">
        <v>10</v>
      </c>
      <c r="AO484" s="45">
        <v>23</v>
      </c>
      <c r="AP484" s="45">
        <v>6173764</v>
      </c>
      <c r="AQ484" s="45">
        <v>6110764</v>
      </c>
      <c r="AR484" s="45">
        <v>63000</v>
      </c>
      <c r="AS484" s="45">
        <v>66</v>
      </c>
      <c r="AT484" s="45">
        <v>63000</v>
      </c>
      <c r="AU484" s="45">
        <v>3.5000000000000003E-2</v>
      </c>
      <c r="AV484" s="45">
        <v>34</v>
      </c>
      <c r="AW484" s="45">
        <v>21420</v>
      </c>
    </row>
    <row r="485" spans="38:49" ht="14.25" customHeight="1">
      <c r="AL485" s="46" t="s">
        <v>53</v>
      </c>
      <c r="AM485" s="45">
        <v>10</v>
      </c>
      <c r="AN485" s="46" t="s">
        <v>4</v>
      </c>
      <c r="AO485" s="45">
        <v>4</v>
      </c>
      <c r="AP485" s="45">
        <v>36817042</v>
      </c>
      <c r="AQ485" s="45">
        <v>33987006</v>
      </c>
      <c r="AR485" s="45">
        <v>2830036</v>
      </c>
      <c r="AS485" s="45">
        <v>47</v>
      </c>
      <c r="AT485" s="45">
        <v>668225</v>
      </c>
      <c r="AU485" s="45">
        <v>0.33</v>
      </c>
      <c r="AV485" s="45">
        <v>60</v>
      </c>
      <c r="AW485" s="45">
        <v>400935</v>
      </c>
    </row>
    <row r="486" spans="38:49" ht="14.25" customHeight="1">
      <c r="AL486" s="46" t="s">
        <v>53</v>
      </c>
      <c r="AM486" s="45">
        <v>10</v>
      </c>
      <c r="AN486" s="46" t="s">
        <v>4</v>
      </c>
      <c r="AO486" s="45">
        <v>4</v>
      </c>
      <c r="AP486" s="45">
        <v>36817042</v>
      </c>
      <c r="AQ486" s="45">
        <v>33987006</v>
      </c>
      <c r="AR486" s="45">
        <v>2830036</v>
      </c>
      <c r="AS486" s="45">
        <v>48</v>
      </c>
      <c r="AT486" s="45">
        <v>1984297</v>
      </c>
      <c r="AU486" s="45">
        <v>1</v>
      </c>
      <c r="AV486" s="45">
        <v>60</v>
      </c>
      <c r="AW486" s="45">
        <v>1190578</v>
      </c>
    </row>
    <row r="487" spans="38:49" ht="14.25" customHeight="1">
      <c r="AL487" s="46" t="s">
        <v>53</v>
      </c>
      <c r="AM487" s="45">
        <v>10</v>
      </c>
      <c r="AN487" s="46" t="s">
        <v>4</v>
      </c>
      <c r="AO487" s="45">
        <v>4</v>
      </c>
      <c r="AP487" s="45">
        <v>36817042</v>
      </c>
      <c r="AQ487" s="45">
        <v>33987006</v>
      </c>
      <c r="AR487" s="45">
        <v>2830036</v>
      </c>
      <c r="AS487" s="45">
        <v>49</v>
      </c>
      <c r="AT487" s="45">
        <v>177514</v>
      </c>
      <c r="AU487" s="45">
        <v>9.0999999999999998E-2</v>
      </c>
      <c r="AV487" s="45">
        <v>59</v>
      </c>
      <c r="AW487" s="45">
        <v>104733</v>
      </c>
    </row>
    <row r="488" spans="38:49" ht="14.25" customHeight="1">
      <c r="AL488" s="46" t="s">
        <v>53</v>
      </c>
      <c r="AM488" s="45">
        <v>11</v>
      </c>
      <c r="AN488" s="46" t="s">
        <v>4</v>
      </c>
      <c r="AO488" s="45">
        <v>11</v>
      </c>
      <c r="AP488" s="45">
        <v>35270849</v>
      </c>
      <c r="AQ488" s="45">
        <v>32453482</v>
      </c>
      <c r="AR488" s="45">
        <v>2817367</v>
      </c>
      <c r="AS488" s="45">
        <v>48</v>
      </c>
      <c r="AT488" s="45">
        <v>1106329</v>
      </c>
      <c r="AU488" s="45">
        <v>0.55800000000000005</v>
      </c>
      <c r="AV488" s="45">
        <v>62</v>
      </c>
      <c r="AW488" s="45">
        <v>685924</v>
      </c>
    </row>
    <row r="489" spans="38:49" ht="14.25" customHeight="1">
      <c r="AL489" s="46" t="s">
        <v>53</v>
      </c>
      <c r="AM489" s="45">
        <v>11</v>
      </c>
      <c r="AN489" s="46" t="s">
        <v>4</v>
      </c>
      <c r="AO489" s="45">
        <v>11</v>
      </c>
      <c r="AP489" s="45">
        <v>35270849</v>
      </c>
      <c r="AQ489" s="45">
        <v>32453482</v>
      </c>
      <c r="AR489" s="45">
        <v>2817367</v>
      </c>
      <c r="AS489" s="45">
        <v>49</v>
      </c>
      <c r="AT489" s="45">
        <v>1711038</v>
      </c>
      <c r="AU489" s="45">
        <v>0.879</v>
      </c>
      <c r="AV489" s="45">
        <v>62</v>
      </c>
      <c r="AW489" s="45">
        <v>1060844</v>
      </c>
    </row>
    <row r="490" spans="38:49" ht="14.25" customHeight="1">
      <c r="AL490" s="46" t="s">
        <v>53</v>
      </c>
      <c r="AM490" s="45">
        <v>12</v>
      </c>
      <c r="AN490" s="46" t="s">
        <v>4</v>
      </c>
      <c r="AO490" s="45">
        <v>18</v>
      </c>
      <c r="AP490" s="45">
        <v>33591900</v>
      </c>
      <c r="AQ490" s="45">
        <v>30700395</v>
      </c>
      <c r="AR490" s="45">
        <v>2891505</v>
      </c>
      <c r="AS490" s="45">
        <v>49</v>
      </c>
      <c r="AT490" s="45">
        <v>1372913</v>
      </c>
      <c r="AU490" s="45">
        <v>0.70599999999999996</v>
      </c>
      <c r="AV490" s="45">
        <v>64</v>
      </c>
      <c r="AW490" s="45">
        <v>878664</v>
      </c>
    </row>
    <row r="491" spans="38:49" ht="14.25" customHeight="1">
      <c r="AL491" s="46" t="s">
        <v>53</v>
      </c>
      <c r="AM491" s="45">
        <v>12</v>
      </c>
      <c r="AN491" s="46" t="s">
        <v>4</v>
      </c>
      <c r="AO491" s="45">
        <v>18</v>
      </c>
      <c r="AP491" s="45">
        <v>33591900</v>
      </c>
      <c r="AQ491" s="45">
        <v>30700395</v>
      </c>
      <c r="AR491" s="45">
        <v>2891505</v>
      </c>
      <c r="AS491" s="45">
        <v>50</v>
      </c>
      <c r="AT491" s="45">
        <v>1518592</v>
      </c>
      <c r="AU491" s="45">
        <v>0.79700000000000004</v>
      </c>
      <c r="AV491" s="45">
        <v>64</v>
      </c>
      <c r="AW491" s="45">
        <v>971899</v>
      </c>
    </row>
    <row r="492" spans="38:49" ht="14.25" customHeight="1">
      <c r="AL492" s="46" t="s">
        <v>53</v>
      </c>
      <c r="AM492" s="45">
        <v>13</v>
      </c>
      <c r="AN492" s="46" t="s">
        <v>4</v>
      </c>
      <c r="AO492" s="45">
        <v>25</v>
      </c>
      <c r="AP492" s="45">
        <v>31798832</v>
      </c>
      <c r="AQ492" s="45">
        <v>28737840</v>
      </c>
      <c r="AR492" s="45">
        <v>3060992</v>
      </c>
      <c r="AS492" s="45">
        <v>50</v>
      </c>
      <c r="AT492" s="45">
        <v>1486022</v>
      </c>
      <c r="AU492" s="45">
        <v>0.78</v>
      </c>
      <c r="AV492" s="45">
        <v>66</v>
      </c>
      <c r="AW492" s="45">
        <v>980775</v>
      </c>
    </row>
    <row r="493" spans="38:49" ht="14.25" customHeight="1">
      <c r="AL493" s="46" t="s">
        <v>53</v>
      </c>
      <c r="AM493" s="45">
        <v>13</v>
      </c>
      <c r="AN493" s="46" t="s">
        <v>4</v>
      </c>
      <c r="AO493" s="45">
        <v>25</v>
      </c>
      <c r="AP493" s="45">
        <v>31798832</v>
      </c>
      <c r="AQ493" s="45">
        <v>28737840</v>
      </c>
      <c r="AR493" s="45">
        <v>3060992</v>
      </c>
      <c r="AS493" s="45">
        <v>51</v>
      </c>
      <c r="AT493" s="45">
        <v>1574970</v>
      </c>
      <c r="AU493" s="45">
        <v>0.84399999999999997</v>
      </c>
      <c r="AV493" s="45">
        <v>66</v>
      </c>
      <c r="AW493" s="45">
        <v>1039480</v>
      </c>
    </row>
    <row r="494" spans="38:49" ht="14.25" customHeight="1">
      <c r="AL494" s="46" t="s">
        <v>53</v>
      </c>
      <c r="AM494" s="45">
        <v>14</v>
      </c>
      <c r="AN494" s="46" t="s">
        <v>5</v>
      </c>
      <c r="AO494" s="45">
        <v>1</v>
      </c>
      <c r="AP494" s="45">
        <v>29910279</v>
      </c>
      <c r="AQ494" s="45">
        <v>26575908</v>
      </c>
      <c r="AR494" s="45">
        <v>3334371</v>
      </c>
      <c r="AS494" s="45">
        <v>51</v>
      </c>
      <c r="AT494" s="45">
        <v>1463710</v>
      </c>
      <c r="AU494" s="45">
        <v>0.78400000000000003</v>
      </c>
      <c r="AV494" s="45">
        <v>53</v>
      </c>
      <c r="AW494" s="45">
        <v>775766</v>
      </c>
    </row>
    <row r="495" spans="38:49" ht="14.25" customHeight="1">
      <c r="AL495" s="46" t="s">
        <v>53</v>
      </c>
      <c r="AM495" s="45">
        <v>14</v>
      </c>
      <c r="AN495" s="46" t="s">
        <v>5</v>
      </c>
      <c r="AO495" s="45">
        <v>1</v>
      </c>
      <c r="AP495" s="45">
        <v>29910279</v>
      </c>
      <c r="AQ495" s="45">
        <v>26575908</v>
      </c>
      <c r="AR495" s="45">
        <v>3334371</v>
      </c>
      <c r="AS495" s="45">
        <v>52</v>
      </c>
      <c r="AT495" s="45">
        <v>1825735</v>
      </c>
      <c r="AU495" s="45">
        <v>1</v>
      </c>
      <c r="AV495" s="45">
        <v>53</v>
      </c>
      <c r="AW495" s="45">
        <v>967640</v>
      </c>
    </row>
    <row r="496" spans="38:49" ht="14.25" customHeight="1">
      <c r="AL496" s="46" t="s">
        <v>53</v>
      </c>
      <c r="AM496" s="45">
        <v>14</v>
      </c>
      <c r="AN496" s="46" t="s">
        <v>5</v>
      </c>
      <c r="AO496" s="45">
        <v>1</v>
      </c>
      <c r="AP496" s="45">
        <v>29910279</v>
      </c>
      <c r="AQ496" s="45">
        <v>26575908</v>
      </c>
      <c r="AR496" s="45">
        <v>3334371</v>
      </c>
      <c r="AS496" s="45">
        <v>53</v>
      </c>
      <c r="AT496" s="45">
        <v>44927</v>
      </c>
      <c r="AU496" s="45">
        <v>2.5000000000000001E-2</v>
      </c>
      <c r="AV496" s="45">
        <v>52</v>
      </c>
      <c r="AW496" s="45">
        <v>23362</v>
      </c>
    </row>
    <row r="497" spans="38:49" ht="14.25" customHeight="1">
      <c r="AL497" s="46" t="s">
        <v>53</v>
      </c>
      <c r="AM497" s="45">
        <v>15</v>
      </c>
      <c r="AN497" s="46" t="s">
        <v>5</v>
      </c>
      <c r="AO497" s="45">
        <v>8</v>
      </c>
      <c r="AP497" s="45">
        <v>27944877</v>
      </c>
      <c r="AQ497" s="45">
        <v>24224693</v>
      </c>
      <c r="AR497" s="45">
        <v>3720184</v>
      </c>
      <c r="AS497" s="45">
        <v>52</v>
      </c>
      <c r="AT497" s="45">
        <v>1324042</v>
      </c>
      <c r="AU497" s="45">
        <v>0.72499999999999998</v>
      </c>
      <c r="AV497" s="45">
        <v>56</v>
      </c>
      <c r="AW497" s="45">
        <v>741464</v>
      </c>
    </row>
    <row r="498" spans="38:49" ht="14.25" customHeight="1">
      <c r="AL498" s="46" t="s">
        <v>53</v>
      </c>
      <c r="AM498" s="45">
        <v>15</v>
      </c>
      <c r="AN498" s="46" t="s">
        <v>5</v>
      </c>
      <c r="AO498" s="45">
        <v>8</v>
      </c>
      <c r="AP498" s="45">
        <v>27944877</v>
      </c>
      <c r="AQ498" s="45">
        <v>24224693</v>
      </c>
      <c r="AR498" s="45">
        <v>3720184</v>
      </c>
      <c r="AS498" s="45">
        <v>53</v>
      </c>
      <c r="AT498" s="45">
        <v>1784673</v>
      </c>
      <c r="AU498" s="45">
        <v>1</v>
      </c>
      <c r="AV498" s="45">
        <v>55</v>
      </c>
      <c r="AW498" s="45">
        <v>981570</v>
      </c>
    </row>
    <row r="499" spans="38:49" ht="14.25" customHeight="1">
      <c r="AL499" s="46" t="s">
        <v>53</v>
      </c>
      <c r="AM499" s="45">
        <v>15</v>
      </c>
      <c r="AN499" s="46" t="s">
        <v>5</v>
      </c>
      <c r="AO499" s="45">
        <v>8</v>
      </c>
      <c r="AP499" s="45">
        <v>27944877</v>
      </c>
      <c r="AQ499" s="45">
        <v>24224693</v>
      </c>
      <c r="AR499" s="45">
        <v>3720184</v>
      </c>
      <c r="AS499" s="45">
        <v>54</v>
      </c>
      <c r="AT499" s="45">
        <v>611468</v>
      </c>
      <c r="AU499" s="45">
        <v>0.35099999999999998</v>
      </c>
      <c r="AV499" s="45">
        <v>55</v>
      </c>
      <c r="AW499" s="45">
        <v>336307</v>
      </c>
    </row>
    <row r="500" spans="38:49" ht="14.25" customHeight="1">
      <c r="AL500" s="46" t="s">
        <v>53</v>
      </c>
      <c r="AM500" s="45">
        <v>16</v>
      </c>
      <c r="AN500" s="46" t="s">
        <v>5</v>
      </c>
      <c r="AO500" s="45">
        <v>15</v>
      </c>
      <c r="AP500" s="45">
        <v>25921264</v>
      </c>
      <c r="AQ500" s="45">
        <v>21694286</v>
      </c>
      <c r="AR500" s="45">
        <v>4226978</v>
      </c>
      <c r="AS500" s="45">
        <v>53</v>
      </c>
      <c r="AT500" s="45">
        <v>1085103</v>
      </c>
      <c r="AU500" s="45">
        <v>0.60799999999999998</v>
      </c>
      <c r="AV500" s="45">
        <v>58</v>
      </c>
      <c r="AW500" s="45">
        <v>629360</v>
      </c>
    </row>
    <row r="501" spans="38:49" ht="14.25" customHeight="1">
      <c r="AL501" s="46" t="s">
        <v>53</v>
      </c>
      <c r="AM501" s="45">
        <v>16</v>
      </c>
      <c r="AN501" s="46" t="s">
        <v>5</v>
      </c>
      <c r="AO501" s="45">
        <v>15</v>
      </c>
      <c r="AP501" s="45">
        <v>25921264</v>
      </c>
      <c r="AQ501" s="45">
        <v>21694286</v>
      </c>
      <c r="AR501" s="45">
        <v>4226978</v>
      </c>
      <c r="AS501" s="45">
        <v>54</v>
      </c>
      <c r="AT501" s="45">
        <v>1743068</v>
      </c>
      <c r="AU501" s="45">
        <v>1</v>
      </c>
      <c r="AV501" s="45">
        <v>58</v>
      </c>
      <c r="AW501" s="45">
        <v>1010979</v>
      </c>
    </row>
    <row r="502" spans="38:49" ht="14.25" customHeight="1">
      <c r="AL502" s="46" t="s">
        <v>53</v>
      </c>
      <c r="AM502" s="45">
        <v>16</v>
      </c>
      <c r="AN502" s="46" t="s">
        <v>5</v>
      </c>
      <c r="AO502" s="45">
        <v>15</v>
      </c>
      <c r="AP502" s="45">
        <v>25921264</v>
      </c>
      <c r="AQ502" s="45">
        <v>21694286</v>
      </c>
      <c r="AR502" s="45">
        <v>4226978</v>
      </c>
      <c r="AS502" s="45">
        <v>55</v>
      </c>
      <c r="AT502" s="45">
        <v>1398807</v>
      </c>
      <c r="AU502" s="45">
        <v>0.82199999999999995</v>
      </c>
      <c r="AV502" s="45">
        <v>57</v>
      </c>
      <c r="AW502" s="45">
        <v>797320</v>
      </c>
    </row>
    <row r="503" spans="38:49" ht="14.25" customHeight="1">
      <c r="AL503" s="46" t="s">
        <v>53</v>
      </c>
      <c r="AM503" s="45">
        <v>17</v>
      </c>
      <c r="AN503" s="46" t="s">
        <v>5</v>
      </c>
      <c r="AO503" s="45">
        <v>22</v>
      </c>
      <c r="AP503" s="45">
        <v>23858073</v>
      </c>
      <c r="AQ503" s="45">
        <v>18994780</v>
      </c>
      <c r="AR503" s="45">
        <v>4863293</v>
      </c>
      <c r="AS503" s="45">
        <v>54</v>
      </c>
      <c r="AT503" s="45">
        <v>764980</v>
      </c>
      <c r="AU503" s="45">
        <v>0.439</v>
      </c>
      <c r="AV503" s="45">
        <v>61</v>
      </c>
      <c r="AW503" s="45">
        <v>466638</v>
      </c>
    </row>
    <row r="504" spans="38:49" ht="14.25" customHeight="1">
      <c r="AL504" s="46" t="s">
        <v>53</v>
      </c>
      <c r="AM504" s="45">
        <v>17</v>
      </c>
      <c r="AN504" s="46" t="s">
        <v>5</v>
      </c>
      <c r="AO504" s="45">
        <v>22</v>
      </c>
      <c r="AP504" s="45">
        <v>23858073</v>
      </c>
      <c r="AQ504" s="45">
        <v>18994780</v>
      </c>
      <c r="AR504" s="45">
        <v>4863293</v>
      </c>
      <c r="AS504" s="45">
        <v>55</v>
      </c>
      <c r="AT504" s="45">
        <v>1700932</v>
      </c>
      <c r="AU504" s="45">
        <v>1</v>
      </c>
      <c r="AV504" s="45">
        <v>60</v>
      </c>
      <c r="AW504" s="45">
        <v>1020559</v>
      </c>
    </row>
    <row r="505" spans="38:49" ht="14.25" customHeight="1">
      <c r="AL505" s="46" t="s">
        <v>53</v>
      </c>
      <c r="AM505" s="45">
        <v>17</v>
      </c>
      <c r="AN505" s="46" t="s">
        <v>5</v>
      </c>
      <c r="AO505" s="45">
        <v>22</v>
      </c>
      <c r="AP505" s="45">
        <v>23858073</v>
      </c>
      <c r="AQ505" s="45">
        <v>18994780</v>
      </c>
      <c r="AR505" s="45">
        <v>4863293</v>
      </c>
      <c r="AS505" s="45">
        <v>56</v>
      </c>
      <c r="AT505" s="45">
        <v>1658278</v>
      </c>
      <c r="AU505" s="45">
        <v>1</v>
      </c>
      <c r="AV505" s="45">
        <v>60</v>
      </c>
      <c r="AW505" s="45">
        <v>994967</v>
      </c>
    </row>
    <row r="506" spans="38:49" ht="14.25" customHeight="1">
      <c r="AL506" s="46" t="s">
        <v>53</v>
      </c>
      <c r="AM506" s="45">
        <v>17</v>
      </c>
      <c r="AN506" s="46" t="s">
        <v>5</v>
      </c>
      <c r="AO506" s="45">
        <v>22</v>
      </c>
      <c r="AP506" s="45">
        <v>23858073</v>
      </c>
      <c r="AQ506" s="45">
        <v>18994780</v>
      </c>
      <c r="AR506" s="45">
        <v>4863293</v>
      </c>
      <c r="AS506" s="45">
        <v>57</v>
      </c>
      <c r="AT506" s="45">
        <v>739102</v>
      </c>
      <c r="AU506" s="45">
        <v>0.45800000000000002</v>
      </c>
      <c r="AV506" s="45">
        <v>60</v>
      </c>
      <c r="AW506" s="45">
        <v>443461</v>
      </c>
    </row>
    <row r="507" spans="38:49" ht="14.25" customHeight="1">
      <c r="AL507" s="46" t="s">
        <v>53</v>
      </c>
      <c r="AM507" s="45">
        <v>18</v>
      </c>
      <c r="AN507" s="46" t="s">
        <v>5</v>
      </c>
      <c r="AO507" s="45">
        <v>29</v>
      </c>
      <c r="AP507" s="45">
        <v>21773941</v>
      </c>
      <c r="AQ507" s="45">
        <v>16136269</v>
      </c>
      <c r="AR507" s="45">
        <v>5637672</v>
      </c>
      <c r="AS507" s="45">
        <v>55</v>
      </c>
      <c r="AT507" s="45">
        <v>381781</v>
      </c>
      <c r="AU507" s="45">
        <v>0.224</v>
      </c>
      <c r="AV507" s="45">
        <v>63</v>
      </c>
      <c r="AW507" s="45">
        <v>240522</v>
      </c>
    </row>
    <row r="508" spans="38:49" ht="14.25" customHeight="1">
      <c r="AL508" s="46" t="s">
        <v>53</v>
      </c>
      <c r="AM508" s="45">
        <v>18</v>
      </c>
      <c r="AN508" s="46" t="s">
        <v>5</v>
      </c>
      <c r="AO508" s="45">
        <v>29</v>
      </c>
      <c r="AP508" s="45">
        <v>21773941</v>
      </c>
      <c r="AQ508" s="45">
        <v>16136269</v>
      </c>
      <c r="AR508" s="45">
        <v>5637672</v>
      </c>
      <c r="AS508" s="45">
        <v>56</v>
      </c>
      <c r="AT508" s="45">
        <v>1658278</v>
      </c>
      <c r="AU508" s="45">
        <v>1</v>
      </c>
      <c r="AV508" s="45">
        <v>63</v>
      </c>
      <c r="AW508" s="45">
        <v>1044715</v>
      </c>
    </row>
    <row r="509" spans="38:49" ht="14.25" customHeight="1">
      <c r="AL509" s="46" t="s">
        <v>53</v>
      </c>
      <c r="AM509" s="45">
        <v>18</v>
      </c>
      <c r="AN509" s="46" t="s">
        <v>5</v>
      </c>
      <c r="AO509" s="45">
        <v>29</v>
      </c>
      <c r="AP509" s="45">
        <v>21773941</v>
      </c>
      <c r="AQ509" s="45">
        <v>16136269</v>
      </c>
      <c r="AR509" s="45">
        <v>5637672</v>
      </c>
      <c r="AS509" s="45">
        <v>57</v>
      </c>
      <c r="AT509" s="45">
        <v>1615119</v>
      </c>
      <c r="AU509" s="45">
        <v>1</v>
      </c>
      <c r="AV509" s="45">
        <v>63</v>
      </c>
      <c r="AW509" s="45">
        <v>1017525</v>
      </c>
    </row>
    <row r="510" spans="38:49" ht="14.25" customHeight="1">
      <c r="AL510" s="46" t="s">
        <v>53</v>
      </c>
      <c r="AM510" s="45">
        <v>18</v>
      </c>
      <c r="AN510" s="46" t="s">
        <v>5</v>
      </c>
      <c r="AO510" s="45">
        <v>29</v>
      </c>
      <c r="AP510" s="45">
        <v>21773941</v>
      </c>
      <c r="AQ510" s="45">
        <v>16136269</v>
      </c>
      <c r="AR510" s="45">
        <v>5637672</v>
      </c>
      <c r="AS510" s="45">
        <v>58</v>
      </c>
      <c r="AT510" s="45">
        <v>1571468</v>
      </c>
      <c r="AU510" s="45">
        <v>1</v>
      </c>
      <c r="AV510" s="45">
        <v>63</v>
      </c>
      <c r="AW510" s="45">
        <v>990025</v>
      </c>
    </row>
    <row r="511" spans="38:49" ht="14.25" customHeight="1">
      <c r="AL511" s="46" t="s">
        <v>53</v>
      </c>
      <c r="AM511" s="45">
        <v>18</v>
      </c>
      <c r="AN511" s="46" t="s">
        <v>5</v>
      </c>
      <c r="AO511" s="45">
        <v>29</v>
      </c>
      <c r="AP511" s="45">
        <v>21773941</v>
      </c>
      <c r="AQ511" s="45">
        <v>16136269</v>
      </c>
      <c r="AR511" s="45">
        <v>5637672</v>
      </c>
      <c r="AS511" s="45">
        <v>59</v>
      </c>
      <c r="AT511" s="45">
        <v>411027</v>
      </c>
      <c r="AU511" s="45">
        <v>0.26900000000000002</v>
      </c>
      <c r="AV511" s="45">
        <v>62</v>
      </c>
      <c r="AW511" s="45">
        <v>254837</v>
      </c>
    </row>
    <row r="512" spans="38:49" ht="14.25" customHeight="1">
      <c r="AL512" s="46" t="s">
        <v>53</v>
      </c>
      <c r="AM512" s="45">
        <v>19</v>
      </c>
      <c r="AN512" s="46" t="s">
        <v>6</v>
      </c>
      <c r="AO512" s="45">
        <v>6</v>
      </c>
      <c r="AP512" s="45">
        <v>19687504</v>
      </c>
      <c r="AQ512" s="45">
        <v>13128844</v>
      </c>
      <c r="AR512" s="45">
        <v>6558660</v>
      </c>
      <c r="AS512" s="45">
        <v>57</v>
      </c>
      <c r="AT512" s="45">
        <v>1568741</v>
      </c>
      <c r="AU512" s="45">
        <v>0.97099999999999997</v>
      </c>
      <c r="AV512" s="45">
        <v>66</v>
      </c>
      <c r="AW512" s="45">
        <v>1035369</v>
      </c>
    </row>
    <row r="513" spans="38:49" ht="14.25" customHeight="1">
      <c r="AL513" s="46" t="s">
        <v>53</v>
      </c>
      <c r="AM513" s="45">
        <v>19</v>
      </c>
      <c r="AN513" s="46" t="s">
        <v>6</v>
      </c>
      <c r="AO513" s="45">
        <v>6</v>
      </c>
      <c r="AP513" s="45">
        <v>19687504</v>
      </c>
      <c r="AQ513" s="45">
        <v>13128844</v>
      </c>
      <c r="AR513" s="45">
        <v>6558660</v>
      </c>
      <c r="AS513" s="45">
        <v>58</v>
      </c>
      <c r="AT513" s="45">
        <v>1571468</v>
      </c>
      <c r="AU513" s="45">
        <v>1</v>
      </c>
      <c r="AV513" s="45">
        <v>66</v>
      </c>
      <c r="AW513" s="45">
        <v>1037169</v>
      </c>
    </row>
    <row r="514" spans="38:49" ht="14.25" customHeight="1">
      <c r="AL514" s="46" t="s">
        <v>53</v>
      </c>
      <c r="AM514" s="45">
        <v>19</v>
      </c>
      <c r="AN514" s="46" t="s">
        <v>6</v>
      </c>
      <c r="AO514" s="45">
        <v>6</v>
      </c>
      <c r="AP514" s="45">
        <v>19687504</v>
      </c>
      <c r="AQ514" s="45">
        <v>13128844</v>
      </c>
      <c r="AR514" s="45">
        <v>6558660</v>
      </c>
      <c r="AS514" s="45">
        <v>59</v>
      </c>
      <c r="AT514" s="45">
        <v>1527338</v>
      </c>
      <c r="AU514" s="45">
        <v>1</v>
      </c>
      <c r="AV514" s="45">
        <v>66</v>
      </c>
      <c r="AW514" s="45">
        <v>1008043</v>
      </c>
    </row>
    <row r="515" spans="38:49" ht="14.25" customHeight="1">
      <c r="AL515" s="46" t="s">
        <v>53</v>
      </c>
      <c r="AM515" s="45">
        <v>19</v>
      </c>
      <c r="AN515" s="46" t="s">
        <v>6</v>
      </c>
      <c r="AO515" s="45">
        <v>6</v>
      </c>
      <c r="AP515" s="45">
        <v>19687504</v>
      </c>
      <c r="AQ515" s="45">
        <v>13128844</v>
      </c>
      <c r="AR515" s="45">
        <v>6558660</v>
      </c>
      <c r="AS515" s="45">
        <v>60</v>
      </c>
      <c r="AT515" s="45">
        <v>1482743</v>
      </c>
      <c r="AU515" s="45">
        <v>1</v>
      </c>
      <c r="AV515" s="45">
        <v>65</v>
      </c>
      <c r="AW515" s="45">
        <v>963783</v>
      </c>
    </row>
    <row r="516" spans="38:49" ht="14.25" customHeight="1">
      <c r="AL516" s="46" t="s">
        <v>53</v>
      </c>
      <c r="AM516" s="45">
        <v>19</v>
      </c>
      <c r="AN516" s="46" t="s">
        <v>6</v>
      </c>
      <c r="AO516" s="45">
        <v>6</v>
      </c>
      <c r="AP516" s="45">
        <v>19687504</v>
      </c>
      <c r="AQ516" s="45">
        <v>13128844</v>
      </c>
      <c r="AR516" s="45">
        <v>6558660</v>
      </c>
      <c r="AS516" s="45">
        <v>61</v>
      </c>
      <c r="AT516" s="45">
        <v>408371</v>
      </c>
      <c r="AU516" s="45">
        <v>0.28399999999999997</v>
      </c>
      <c r="AV516" s="45">
        <v>65</v>
      </c>
      <c r="AW516" s="45">
        <v>265441</v>
      </c>
    </row>
    <row r="517" spans="38:49" ht="14.25" customHeight="1">
      <c r="AL517" s="46" t="s">
        <v>53</v>
      </c>
      <c r="AM517" s="45">
        <v>20</v>
      </c>
      <c r="AN517" s="46" t="s">
        <v>6</v>
      </c>
      <c r="AO517" s="45">
        <v>13</v>
      </c>
      <c r="AP517" s="45">
        <v>17617398</v>
      </c>
      <c r="AQ517" s="45">
        <v>9982599</v>
      </c>
      <c r="AR517" s="45">
        <v>7634799</v>
      </c>
      <c r="AS517" s="45">
        <v>58</v>
      </c>
      <c r="AT517" s="45">
        <v>1070102</v>
      </c>
      <c r="AU517" s="45">
        <v>0.68100000000000005</v>
      </c>
      <c r="AV517" s="45">
        <v>68</v>
      </c>
      <c r="AW517" s="45">
        <v>727669</v>
      </c>
    </row>
    <row r="518" spans="38:49" ht="14.25" customHeight="1">
      <c r="AL518" s="46" t="s">
        <v>53</v>
      </c>
      <c r="AM518" s="45">
        <v>20</v>
      </c>
      <c r="AN518" s="46" t="s">
        <v>6</v>
      </c>
      <c r="AO518" s="45">
        <v>13</v>
      </c>
      <c r="AP518" s="45">
        <v>17617398</v>
      </c>
      <c r="AQ518" s="45">
        <v>9982599</v>
      </c>
      <c r="AR518" s="45">
        <v>7634799</v>
      </c>
      <c r="AS518" s="45">
        <v>59</v>
      </c>
      <c r="AT518" s="45">
        <v>1527338</v>
      </c>
      <c r="AU518" s="45">
        <v>1</v>
      </c>
      <c r="AV518" s="45">
        <v>68</v>
      </c>
      <c r="AW518" s="45">
        <v>1038590</v>
      </c>
    </row>
    <row r="519" spans="38:49" ht="14.25" customHeight="1">
      <c r="AL519" s="46" t="s">
        <v>53</v>
      </c>
      <c r="AM519" s="45">
        <v>20</v>
      </c>
      <c r="AN519" s="46" t="s">
        <v>6</v>
      </c>
      <c r="AO519" s="45">
        <v>13</v>
      </c>
      <c r="AP519" s="45">
        <v>17617398</v>
      </c>
      <c r="AQ519" s="45">
        <v>9982599</v>
      </c>
      <c r="AR519" s="45">
        <v>7634799</v>
      </c>
      <c r="AS519" s="45">
        <v>60</v>
      </c>
      <c r="AT519" s="45">
        <v>1482743</v>
      </c>
      <c r="AU519" s="45">
        <v>1</v>
      </c>
      <c r="AV519" s="45">
        <v>68</v>
      </c>
      <c r="AW519" s="45">
        <v>1008265</v>
      </c>
    </row>
    <row r="520" spans="38:49" ht="14.25" customHeight="1">
      <c r="AL520" s="46" t="s">
        <v>53</v>
      </c>
      <c r="AM520" s="45">
        <v>20</v>
      </c>
      <c r="AN520" s="46" t="s">
        <v>6</v>
      </c>
      <c r="AO520" s="45">
        <v>13</v>
      </c>
      <c r="AP520" s="45">
        <v>17617398</v>
      </c>
      <c r="AQ520" s="45">
        <v>9982599</v>
      </c>
      <c r="AR520" s="45">
        <v>7634799</v>
      </c>
      <c r="AS520" s="45">
        <v>61</v>
      </c>
      <c r="AT520" s="45">
        <v>1437696</v>
      </c>
      <c r="AU520" s="45">
        <v>1</v>
      </c>
      <c r="AV520" s="45">
        <v>68</v>
      </c>
      <c r="AW520" s="45">
        <v>977633</v>
      </c>
    </row>
    <row r="521" spans="38:49" ht="14.25" customHeight="1">
      <c r="AL521" s="46" t="s">
        <v>53</v>
      </c>
      <c r="AM521" s="45">
        <v>20</v>
      </c>
      <c r="AN521" s="46" t="s">
        <v>6</v>
      </c>
      <c r="AO521" s="45">
        <v>13</v>
      </c>
      <c r="AP521" s="45">
        <v>17617398</v>
      </c>
      <c r="AQ521" s="45">
        <v>9982599</v>
      </c>
      <c r="AR521" s="45">
        <v>7634799</v>
      </c>
      <c r="AS521" s="45">
        <v>62</v>
      </c>
      <c r="AT521" s="45">
        <v>1392211</v>
      </c>
      <c r="AU521" s="45">
        <v>1</v>
      </c>
      <c r="AV521" s="45">
        <v>68</v>
      </c>
      <c r="AW521" s="45">
        <v>946703</v>
      </c>
    </row>
    <row r="522" spans="38:49" ht="14.25" customHeight="1">
      <c r="AL522" s="46" t="s">
        <v>53</v>
      </c>
      <c r="AM522" s="45">
        <v>20</v>
      </c>
      <c r="AN522" s="46" t="s">
        <v>6</v>
      </c>
      <c r="AO522" s="45">
        <v>13</v>
      </c>
      <c r="AP522" s="45">
        <v>17617398</v>
      </c>
      <c r="AQ522" s="45">
        <v>9982599</v>
      </c>
      <c r="AR522" s="45">
        <v>7634799</v>
      </c>
      <c r="AS522" s="45">
        <v>63</v>
      </c>
      <c r="AT522" s="45">
        <v>724710</v>
      </c>
      <c r="AU522" s="45">
        <v>0.53800000000000003</v>
      </c>
      <c r="AV522" s="45">
        <v>68</v>
      </c>
      <c r="AW522" s="45">
        <v>492803</v>
      </c>
    </row>
    <row r="523" spans="38:49" ht="14.25" customHeight="1">
      <c r="AL523" s="46" t="s">
        <v>53</v>
      </c>
      <c r="AM523" s="45">
        <v>21</v>
      </c>
      <c r="AN523" s="46" t="s">
        <v>6</v>
      </c>
      <c r="AO523" s="45">
        <v>20</v>
      </c>
      <c r="AP523" s="45">
        <v>15582258</v>
      </c>
      <c r="AQ523" s="45">
        <v>6707626</v>
      </c>
      <c r="AR523" s="45">
        <v>8874632</v>
      </c>
      <c r="AS523" s="45">
        <v>59</v>
      </c>
      <c r="AT523" s="45">
        <v>562300</v>
      </c>
      <c r="AU523" s="45">
        <v>0.36799999999999999</v>
      </c>
      <c r="AV523" s="45">
        <v>70</v>
      </c>
      <c r="AW523" s="45">
        <v>393610</v>
      </c>
    </row>
    <row r="524" spans="38:49" ht="14.25" customHeight="1">
      <c r="AL524" s="46" t="s">
        <v>53</v>
      </c>
      <c r="AM524" s="45">
        <v>21</v>
      </c>
      <c r="AN524" s="46" t="s">
        <v>6</v>
      </c>
      <c r="AO524" s="45">
        <v>20</v>
      </c>
      <c r="AP524" s="45">
        <v>15582258</v>
      </c>
      <c r="AQ524" s="45">
        <v>6707626</v>
      </c>
      <c r="AR524" s="45">
        <v>8874632</v>
      </c>
      <c r="AS524" s="45">
        <v>60</v>
      </c>
      <c r="AT524" s="45">
        <v>1482743</v>
      </c>
      <c r="AU524" s="45">
        <v>1</v>
      </c>
      <c r="AV524" s="45">
        <v>71</v>
      </c>
      <c r="AW524" s="45">
        <v>1052748</v>
      </c>
    </row>
    <row r="525" spans="38:49" ht="14.25" customHeight="1">
      <c r="AL525" s="46" t="s">
        <v>53</v>
      </c>
      <c r="AM525" s="45">
        <v>21</v>
      </c>
      <c r="AN525" s="46" t="s">
        <v>6</v>
      </c>
      <c r="AO525" s="45">
        <v>20</v>
      </c>
      <c r="AP525" s="45">
        <v>15582258</v>
      </c>
      <c r="AQ525" s="45">
        <v>6707626</v>
      </c>
      <c r="AR525" s="45">
        <v>8874632</v>
      </c>
      <c r="AS525" s="45">
        <v>61</v>
      </c>
      <c r="AT525" s="45">
        <v>1437696</v>
      </c>
      <c r="AU525" s="45">
        <v>1</v>
      </c>
      <c r="AV525" s="45">
        <v>71</v>
      </c>
      <c r="AW525" s="45">
        <v>1020764</v>
      </c>
    </row>
    <row r="526" spans="38:49" ht="14.25" customHeight="1">
      <c r="AL526" s="46" t="s">
        <v>53</v>
      </c>
      <c r="AM526" s="45">
        <v>21</v>
      </c>
      <c r="AN526" s="46" t="s">
        <v>6</v>
      </c>
      <c r="AO526" s="45">
        <v>20</v>
      </c>
      <c r="AP526" s="45">
        <v>15582258</v>
      </c>
      <c r="AQ526" s="45">
        <v>6707626</v>
      </c>
      <c r="AR526" s="45">
        <v>8874632</v>
      </c>
      <c r="AS526" s="45">
        <v>62</v>
      </c>
      <c r="AT526" s="45">
        <v>1392211</v>
      </c>
      <c r="AU526" s="45">
        <v>1</v>
      </c>
      <c r="AV526" s="45">
        <v>71</v>
      </c>
      <c r="AW526" s="45">
        <v>988470</v>
      </c>
    </row>
    <row r="527" spans="38:49" ht="14.25" customHeight="1">
      <c r="AL527" s="46" t="s">
        <v>53</v>
      </c>
      <c r="AM527" s="45">
        <v>21</v>
      </c>
      <c r="AN527" s="46" t="s">
        <v>6</v>
      </c>
      <c r="AO527" s="45">
        <v>20</v>
      </c>
      <c r="AP527" s="45">
        <v>15582258</v>
      </c>
      <c r="AQ527" s="45">
        <v>6707626</v>
      </c>
      <c r="AR527" s="45">
        <v>8874632</v>
      </c>
      <c r="AS527" s="45">
        <v>63</v>
      </c>
      <c r="AT527" s="45">
        <v>1346302</v>
      </c>
      <c r="AU527" s="45">
        <v>1</v>
      </c>
      <c r="AV527" s="45">
        <v>71</v>
      </c>
      <c r="AW527" s="45">
        <v>955874</v>
      </c>
    </row>
    <row r="528" spans="38:49" ht="14.25" customHeight="1">
      <c r="AL528" s="46" t="s">
        <v>53</v>
      </c>
      <c r="AM528" s="45">
        <v>21</v>
      </c>
      <c r="AN528" s="46" t="s">
        <v>6</v>
      </c>
      <c r="AO528" s="45">
        <v>20</v>
      </c>
      <c r="AP528" s="45">
        <v>15582258</v>
      </c>
      <c r="AQ528" s="45">
        <v>6707626</v>
      </c>
      <c r="AR528" s="45">
        <v>8874632</v>
      </c>
      <c r="AS528" s="45">
        <v>64</v>
      </c>
      <c r="AT528" s="45">
        <v>1299983</v>
      </c>
      <c r="AU528" s="45">
        <v>1</v>
      </c>
      <c r="AV528" s="45">
        <v>71</v>
      </c>
      <c r="AW528" s="45">
        <v>922988</v>
      </c>
    </row>
    <row r="529" spans="38:49" ht="14.25" customHeight="1">
      <c r="AL529" s="46" t="s">
        <v>53</v>
      </c>
      <c r="AM529" s="45">
        <v>21</v>
      </c>
      <c r="AN529" s="46" t="s">
        <v>6</v>
      </c>
      <c r="AO529" s="45">
        <v>20</v>
      </c>
      <c r="AP529" s="45">
        <v>15582258</v>
      </c>
      <c r="AQ529" s="45">
        <v>6707626</v>
      </c>
      <c r="AR529" s="45">
        <v>8874632</v>
      </c>
      <c r="AS529" s="45">
        <v>65</v>
      </c>
      <c r="AT529" s="45">
        <v>1253268</v>
      </c>
      <c r="AU529" s="45">
        <v>1</v>
      </c>
      <c r="AV529" s="45">
        <v>72</v>
      </c>
      <c r="AW529" s="45">
        <v>902353</v>
      </c>
    </row>
    <row r="530" spans="38:49" ht="14.25" customHeight="1">
      <c r="AL530" s="46" t="s">
        <v>53</v>
      </c>
      <c r="AM530" s="45">
        <v>21</v>
      </c>
      <c r="AN530" s="46" t="s">
        <v>6</v>
      </c>
      <c r="AO530" s="45">
        <v>20</v>
      </c>
      <c r="AP530" s="45">
        <v>15582258</v>
      </c>
      <c r="AQ530" s="45">
        <v>6707626</v>
      </c>
      <c r="AR530" s="45">
        <v>8874632</v>
      </c>
      <c r="AS530" s="45">
        <v>66</v>
      </c>
      <c r="AT530" s="45">
        <v>100130</v>
      </c>
      <c r="AU530" s="45">
        <v>5.5E-2</v>
      </c>
      <c r="AV530" s="45">
        <v>72</v>
      </c>
      <c r="AW530" s="45">
        <v>72094</v>
      </c>
    </row>
    <row r="531" spans="38:49" ht="14.25" customHeight="1">
      <c r="AL531" s="46" t="s">
        <v>53</v>
      </c>
      <c r="AM531" s="45">
        <v>22</v>
      </c>
      <c r="AN531" s="46" t="s">
        <v>6</v>
      </c>
      <c r="AO531" s="45">
        <v>27</v>
      </c>
      <c r="AP531" s="45">
        <v>13600720</v>
      </c>
      <c r="AQ531" s="45">
        <v>3314017</v>
      </c>
      <c r="AR531" s="45">
        <v>10286703</v>
      </c>
      <c r="AS531" s="45">
        <v>60</v>
      </c>
      <c r="AT531" s="45">
        <v>63505</v>
      </c>
      <c r="AU531" s="45">
        <v>4.2999999999999997E-2</v>
      </c>
      <c r="AV531" s="45">
        <v>73</v>
      </c>
      <c r="AW531" s="45">
        <v>46359</v>
      </c>
    </row>
    <row r="532" spans="38:49" ht="14.25" customHeight="1">
      <c r="AL532" s="46" t="s">
        <v>53</v>
      </c>
      <c r="AM532" s="45">
        <v>22</v>
      </c>
      <c r="AN532" s="46" t="s">
        <v>6</v>
      </c>
      <c r="AO532" s="45">
        <v>27</v>
      </c>
      <c r="AP532" s="45">
        <v>13600720</v>
      </c>
      <c r="AQ532" s="45">
        <v>3314017</v>
      </c>
      <c r="AR532" s="45">
        <v>10286703</v>
      </c>
      <c r="AS532" s="45">
        <v>61</v>
      </c>
      <c r="AT532" s="45">
        <v>1437696</v>
      </c>
      <c r="AU532" s="45">
        <v>1</v>
      </c>
      <c r="AV532" s="45">
        <v>73</v>
      </c>
      <c r="AW532" s="45">
        <v>1049518</v>
      </c>
    </row>
    <row r="533" spans="38:49" ht="14.25" customHeight="1">
      <c r="AL533" s="46" t="s">
        <v>53</v>
      </c>
      <c r="AM533" s="45">
        <v>22</v>
      </c>
      <c r="AN533" s="46" t="s">
        <v>6</v>
      </c>
      <c r="AO533" s="45">
        <v>27</v>
      </c>
      <c r="AP533" s="45">
        <v>13600720</v>
      </c>
      <c r="AQ533" s="45">
        <v>3314017</v>
      </c>
      <c r="AR533" s="45">
        <v>10286703</v>
      </c>
      <c r="AS533" s="45">
        <v>62</v>
      </c>
      <c r="AT533" s="45">
        <v>1392211</v>
      </c>
      <c r="AU533" s="45">
        <v>1</v>
      </c>
      <c r="AV533" s="45">
        <v>73</v>
      </c>
      <c r="AW533" s="45">
        <v>1016314</v>
      </c>
    </row>
    <row r="534" spans="38:49" ht="14.25" customHeight="1">
      <c r="AL534" s="46" t="s">
        <v>53</v>
      </c>
      <c r="AM534" s="45">
        <v>22</v>
      </c>
      <c r="AN534" s="46" t="s">
        <v>6</v>
      </c>
      <c r="AO534" s="45">
        <v>27</v>
      </c>
      <c r="AP534" s="45">
        <v>13600720</v>
      </c>
      <c r="AQ534" s="45">
        <v>3314017</v>
      </c>
      <c r="AR534" s="45">
        <v>10286703</v>
      </c>
      <c r="AS534" s="45">
        <v>63</v>
      </c>
      <c r="AT534" s="45">
        <v>1346302</v>
      </c>
      <c r="AU534" s="45">
        <v>1</v>
      </c>
      <c r="AV534" s="45">
        <v>73</v>
      </c>
      <c r="AW534" s="45">
        <v>982800</v>
      </c>
    </row>
    <row r="535" spans="38:49" ht="14.25" customHeight="1">
      <c r="AL535" s="46" t="s">
        <v>53</v>
      </c>
      <c r="AM535" s="45">
        <v>22</v>
      </c>
      <c r="AN535" s="46" t="s">
        <v>6</v>
      </c>
      <c r="AO535" s="45">
        <v>27</v>
      </c>
      <c r="AP535" s="45">
        <v>13600720</v>
      </c>
      <c r="AQ535" s="45">
        <v>3314017</v>
      </c>
      <c r="AR535" s="45">
        <v>10286703</v>
      </c>
      <c r="AS535" s="45">
        <v>64</v>
      </c>
      <c r="AT535" s="45">
        <v>1299983</v>
      </c>
      <c r="AU535" s="45">
        <v>1</v>
      </c>
      <c r="AV535" s="45">
        <v>74</v>
      </c>
      <c r="AW535" s="45">
        <v>961987</v>
      </c>
    </row>
    <row r="536" spans="38:49" ht="14.25" customHeight="1">
      <c r="AL536" s="46" t="s">
        <v>53</v>
      </c>
      <c r="AM536" s="45">
        <v>22</v>
      </c>
      <c r="AN536" s="46" t="s">
        <v>6</v>
      </c>
      <c r="AO536" s="45">
        <v>27</v>
      </c>
      <c r="AP536" s="45">
        <v>13600720</v>
      </c>
      <c r="AQ536" s="45">
        <v>3314017</v>
      </c>
      <c r="AR536" s="45">
        <v>10286703</v>
      </c>
      <c r="AS536" s="45">
        <v>65</v>
      </c>
      <c r="AT536" s="45">
        <v>1253268</v>
      </c>
      <c r="AU536" s="45">
        <v>1</v>
      </c>
      <c r="AV536" s="45">
        <v>74</v>
      </c>
      <c r="AW536" s="45">
        <v>927418</v>
      </c>
    </row>
    <row r="537" spans="38:49" ht="14.25" customHeight="1">
      <c r="AL537" s="46" t="s">
        <v>53</v>
      </c>
      <c r="AM537" s="45">
        <v>22</v>
      </c>
      <c r="AN537" s="46" t="s">
        <v>6</v>
      </c>
      <c r="AO537" s="45">
        <v>27</v>
      </c>
      <c r="AP537" s="45">
        <v>13600720</v>
      </c>
      <c r="AQ537" s="45">
        <v>3314017</v>
      </c>
      <c r="AR537" s="45">
        <v>10286703</v>
      </c>
      <c r="AS537" s="45">
        <v>66</v>
      </c>
      <c r="AT537" s="45">
        <v>1809257</v>
      </c>
      <c r="AU537" s="45">
        <v>1</v>
      </c>
      <c r="AV537" s="45">
        <v>74</v>
      </c>
      <c r="AW537" s="45">
        <v>1338850</v>
      </c>
    </row>
    <row r="538" spans="38:49" ht="14.25" customHeight="1">
      <c r="AL538" s="46" t="s">
        <v>53</v>
      </c>
      <c r="AM538" s="45">
        <v>22</v>
      </c>
      <c r="AN538" s="46" t="s">
        <v>6</v>
      </c>
      <c r="AO538" s="45">
        <v>27</v>
      </c>
      <c r="AP538" s="45">
        <v>13600720</v>
      </c>
      <c r="AQ538" s="45">
        <v>3314017</v>
      </c>
      <c r="AR538" s="45">
        <v>10286703</v>
      </c>
      <c r="AS538" s="45">
        <v>67</v>
      </c>
      <c r="AT538" s="45">
        <v>1684482</v>
      </c>
      <c r="AU538" s="45">
        <v>0.96899999999999997</v>
      </c>
      <c r="AV538" s="45">
        <v>75</v>
      </c>
      <c r="AW538" s="45">
        <v>1263362</v>
      </c>
    </row>
    <row r="539" spans="38:49" ht="14.25" customHeight="1">
      <c r="AL539" s="46" t="s">
        <v>53</v>
      </c>
      <c r="AM539" s="45">
        <v>23</v>
      </c>
      <c r="AN539" s="46" t="s">
        <v>7</v>
      </c>
      <c r="AO539" s="45">
        <v>3</v>
      </c>
      <c r="AP539" s="45">
        <v>11691420</v>
      </c>
      <c r="AQ539" s="45">
        <v>0</v>
      </c>
      <c r="AR539" s="45">
        <v>11691420</v>
      </c>
      <c r="AS539" s="45">
        <v>62</v>
      </c>
      <c r="AT539" s="45">
        <v>984111</v>
      </c>
      <c r="AU539" s="45">
        <v>0.70699999999999996</v>
      </c>
      <c r="AV539" s="45">
        <v>75</v>
      </c>
      <c r="AW539" s="45">
        <v>738083</v>
      </c>
    </row>
    <row r="540" spans="38:49" ht="14.25" customHeight="1">
      <c r="AL540" s="46" t="s">
        <v>53</v>
      </c>
      <c r="AM540" s="45">
        <v>23</v>
      </c>
      <c r="AN540" s="46" t="s">
        <v>7</v>
      </c>
      <c r="AO540" s="45">
        <v>3</v>
      </c>
      <c r="AP540" s="45">
        <v>11691420</v>
      </c>
      <c r="AQ540" s="45">
        <v>0</v>
      </c>
      <c r="AR540" s="45">
        <v>11691420</v>
      </c>
      <c r="AS540" s="45">
        <v>63</v>
      </c>
      <c r="AT540" s="45">
        <v>1346302</v>
      </c>
      <c r="AU540" s="45">
        <v>1</v>
      </c>
      <c r="AV540" s="45">
        <v>75</v>
      </c>
      <c r="AW540" s="45">
        <v>1009726</v>
      </c>
    </row>
    <row r="541" spans="38:49" ht="14.25" customHeight="1">
      <c r="AL541" s="46" t="s">
        <v>53</v>
      </c>
      <c r="AM541" s="45">
        <v>23</v>
      </c>
      <c r="AN541" s="46" t="s">
        <v>7</v>
      </c>
      <c r="AO541" s="45">
        <v>3</v>
      </c>
      <c r="AP541" s="45">
        <v>11691420</v>
      </c>
      <c r="AQ541" s="45">
        <v>0</v>
      </c>
      <c r="AR541" s="45">
        <v>11691420</v>
      </c>
      <c r="AS541" s="45">
        <v>64</v>
      </c>
      <c r="AT541" s="45">
        <v>1299983</v>
      </c>
      <c r="AU541" s="45">
        <v>1</v>
      </c>
      <c r="AV541" s="45">
        <v>76</v>
      </c>
      <c r="AW541" s="45">
        <v>987987</v>
      </c>
    </row>
    <row r="542" spans="38:49" ht="14.25" customHeight="1">
      <c r="AL542" s="46" t="s">
        <v>53</v>
      </c>
      <c r="AM542" s="45">
        <v>23</v>
      </c>
      <c r="AN542" s="46" t="s">
        <v>7</v>
      </c>
      <c r="AO542" s="45">
        <v>3</v>
      </c>
      <c r="AP542" s="45">
        <v>11691420</v>
      </c>
      <c r="AQ542" s="45">
        <v>0</v>
      </c>
      <c r="AR542" s="45">
        <v>11691420</v>
      </c>
      <c r="AS542" s="45">
        <v>65</v>
      </c>
      <c r="AT542" s="45">
        <v>1253268</v>
      </c>
      <c r="AU542" s="45">
        <v>1</v>
      </c>
      <c r="AV542" s="45">
        <v>76</v>
      </c>
      <c r="AW542" s="45">
        <v>952484</v>
      </c>
    </row>
    <row r="543" spans="38:49" ht="14.25" customHeight="1">
      <c r="AL543" s="46" t="s">
        <v>53</v>
      </c>
      <c r="AM543" s="45">
        <v>23</v>
      </c>
      <c r="AN543" s="46" t="s">
        <v>7</v>
      </c>
      <c r="AO543" s="45">
        <v>3</v>
      </c>
      <c r="AP543" s="45">
        <v>11691420</v>
      </c>
      <c r="AQ543" s="45">
        <v>0</v>
      </c>
      <c r="AR543" s="45">
        <v>11691420</v>
      </c>
      <c r="AS543" s="45">
        <v>66</v>
      </c>
      <c r="AT543" s="45">
        <v>1809257</v>
      </c>
      <c r="AU543" s="45">
        <v>1</v>
      </c>
      <c r="AV543" s="45">
        <v>77</v>
      </c>
      <c r="AW543" s="45">
        <v>1393128</v>
      </c>
    </row>
    <row r="544" spans="38:49" ht="14.25" customHeight="1">
      <c r="AL544" s="46" t="s">
        <v>53</v>
      </c>
      <c r="AM544" s="45">
        <v>23</v>
      </c>
      <c r="AN544" s="46" t="s">
        <v>7</v>
      </c>
      <c r="AO544" s="45">
        <v>3</v>
      </c>
      <c r="AP544" s="45">
        <v>11691420</v>
      </c>
      <c r="AQ544" s="45">
        <v>0</v>
      </c>
      <c r="AR544" s="45">
        <v>11691420</v>
      </c>
      <c r="AS544" s="45">
        <v>67</v>
      </c>
      <c r="AT544" s="45">
        <v>1738061</v>
      </c>
      <c r="AU544" s="45">
        <v>1</v>
      </c>
      <c r="AV544" s="45">
        <v>77</v>
      </c>
      <c r="AW544" s="45">
        <v>1338307</v>
      </c>
    </row>
    <row r="545" spans="38:49" ht="14.25" customHeight="1">
      <c r="AL545" s="46" t="s">
        <v>53</v>
      </c>
      <c r="AM545" s="45">
        <v>23</v>
      </c>
      <c r="AN545" s="46" t="s">
        <v>7</v>
      </c>
      <c r="AO545" s="45">
        <v>3</v>
      </c>
      <c r="AP545" s="45">
        <v>11691420</v>
      </c>
      <c r="AQ545" s="45">
        <v>0</v>
      </c>
      <c r="AR545" s="45">
        <v>11691420</v>
      </c>
      <c r="AS545" s="45">
        <v>68</v>
      </c>
      <c r="AT545" s="45">
        <v>1666335</v>
      </c>
      <c r="AU545" s="45">
        <v>1</v>
      </c>
      <c r="AV545" s="45">
        <v>78</v>
      </c>
      <c r="AW545" s="45">
        <v>1299741</v>
      </c>
    </row>
    <row r="546" spans="38:49" ht="14.25" customHeight="1">
      <c r="AL546" s="46" t="s">
        <v>53</v>
      </c>
      <c r="AM546" s="45">
        <v>23</v>
      </c>
      <c r="AN546" s="46" t="s">
        <v>7</v>
      </c>
      <c r="AO546" s="45">
        <v>3</v>
      </c>
      <c r="AP546" s="45">
        <v>11691420</v>
      </c>
      <c r="AQ546" s="45">
        <v>0</v>
      </c>
      <c r="AR546" s="45">
        <v>11691420</v>
      </c>
      <c r="AS546" s="45">
        <v>69</v>
      </c>
      <c r="AT546" s="45">
        <v>1594102</v>
      </c>
      <c r="AU546" s="45">
        <v>1</v>
      </c>
      <c r="AV546" s="45">
        <v>79</v>
      </c>
      <c r="AW546" s="45">
        <v>1259341</v>
      </c>
    </row>
    <row r="547" spans="38:49" ht="14.25" customHeight="1">
      <c r="AL547" s="46" t="s">
        <v>53</v>
      </c>
      <c r="AM547" s="45">
        <v>24</v>
      </c>
      <c r="AN547" s="46" t="s">
        <v>7</v>
      </c>
      <c r="AO547" s="45">
        <v>10</v>
      </c>
      <c r="AP547" s="45">
        <v>9872994</v>
      </c>
      <c r="AQ547" s="45">
        <v>0</v>
      </c>
      <c r="AR547" s="45">
        <v>9872994</v>
      </c>
      <c r="AS547" s="45">
        <v>63</v>
      </c>
      <c r="AT547" s="45">
        <v>511987</v>
      </c>
      <c r="AU547" s="45">
        <v>0.38</v>
      </c>
      <c r="AV547" s="45">
        <v>76</v>
      </c>
      <c r="AW547" s="45">
        <v>389110</v>
      </c>
    </row>
    <row r="548" spans="38:49" ht="14.25" customHeight="1">
      <c r="AL548" s="46" t="s">
        <v>53</v>
      </c>
      <c r="AM548" s="45">
        <v>24</v>
      </c>
      <c r="AN548" s="46" t="s">
        <v>7</v>
      </c>
      <c r="AO548" s="45">
        <v>10</v>
      </c>
      <c r="AP548" s="45">
        <v>9872994</v>
      </c>
      <c r="AQ548" s="45">
        <v>0</v>
      </c>
      <c r="AR548" s="45">
        <v>9872994</v>
      </c>
      <c r="AS548" s="45">
        <v>64</v>
      </c>
      <c r="AT548" s="45">
        <v>1299983</v>
      </c>
      <c r="AU548" s="45">
        <v>1</v>
      </c>
      <c r="AV548" s="45">
        <v>77</v>
      </c>
      <c r="AW548" s="45">
        <v>1000987</v>
      </c>
    </row>
    <row r="549" spans="38:49" ht="14.25" customHeight="1">
      <c r="AL549" s="46" t="s">
        <v>53</v>
      </c>
      <c r="AM549" s="45">
        <v>24</v>
      </c>
      <c r="AN549" s="46" t="s">
        <v>7</v>
      </c>
      <c r="AO549" s="45">
        <v>10</v>
      </c>
      <c r="AP549" s="45">
        <v>9872994</v>
      </c>
      <c r="AQ549" s="45">
        <v>0</v>
      </c>
      <c r="AR549" s="45">
        <v>9872994</v>
      </c>
      <c r="AS549" s="45">
        <v>65</v>
      </c>
      <c r="AT549" s="45">
        <v>1253268</v>
      </c>
      <c r="AU549" s="45">
        <v>1</v>
      </c>
      <c r="AV549" s="45">
        <v>77</v>
      </c>
      <c r="AW549" s="45">
        <v>965016</v>
      </c>
    </row>
    <row r="550" spans="38:49" ht="14.25" customHeight="1">
      <c r="AL550" s="46" t="s">
        <v>53</v>
      </c>
      <c r="AM550" s="45">
        <v>24</v>
      </c>
      <c r="AN550" s="46" t="s">
        <v>7</v>
      </c>
      <c r="AO550" s="45">
        <v>10</v>
      </c>
      <c r="AP550" s="45">
        <v>9872994</v>
      </c>
      <c r="AQ550" s="45">
        <v>0</v>
      </c>
      <c r="AR550" s="45">
        <v>9872994</v>
      </c>
      <c r="AS550" s="45">
        <v>66</v>
      </c>
      <c r="AT550" s="45">
        <v>1809257</v>
      </c>
      <c r="AU550" s="45">
        <v>1</v>
      </c>
      <c r="AV550" s="45">
        <v>78</v>
      </c>
      <c r="AW550" s="45">
        <v>1411220</v>
      </c>
    </row>
    <row r="551" spans="38:49" ht="14.25" customHeight="1">
      <c r="AL551" s="46" t="s">
        <v>53</v>
      </c>
      <c r="AM551" s="45">
        <v>24</v>
      </c>
      <c r="AN551" s="46" t="s">
        <v>7</v>
      </c>
      <c r="AO551" s="45">
        <v>10</v>
      </c>
      <c r="AP551" s="45">
        <v>9872994</v>
      </c>
      <c r="AQ551" s="45">
        <v>0</v>
      </c>
      <c r="AR551" s="45">
        <v>9872994</v>
      </c>
      <c r="AS551" s="45">
        <v>67</v>
      </c>
      <c r="AT551" s="45">
        <v>1738061</v>
      </c>
      <c r="AU551" s="45">
        <v>1</v>
      </c>
      <c r="AV551" s="45">
        <v>79</v>
      </c>
      <c r="AW551" s="45">
        <v>1373068</v>
      </c>
    </row>
    <row r="552" spans="38:49" ht="14.25" customHeight="1">
      <c r="AL552" s="46" t="s">
        <v>53</v>
      </c>
      <c r="AM552" s="45">
        <v>24</v>
      </c>
      <c r="AN552" s="46" t="s">
        <v>7</v>
      </c>
      <c r="AO552" s="45">
        <v>10</v>
      </c>
      <c r="AP552" s="45">
        <v>9872994</v>
      </c>
      <c r="AQ552" s="45">
        <v>0</v>
      </c>
      <c r="AR552" s="45">
        <v>9872994</v>
      </c>
      <c r="AS552" s="45">
        <v>68</v>
      </c>
      <c r="AT552" s="45">
        <v>1666335</v>
      </c>
      <c r="AU552" s="45">
        <v>1</v>
      </c>
      <c r="AV552" s="45">
        <v>80</v>
      </c>
      <c r="AW552" s="45">
        <v>1333068</v>
      </c>
    </row>
    <row r="553" spans="38:49" ht="14.25" customHeight="1">
      <c r="AL553" s="46" t="s">
        <v>53</v>
      </c>
      <c r="AM553" s="45">
        <v>24</v>
      </c>
      <c r="AN553" s="46" t="s">
        <v>7</v>
      </c>
      <c r="AO553" s="45">
        <v>10</v>
      </c>
      <c r="AP553" s="45">
        <v>9872994</v>
      </c>
      <c r="AQ553" s="45">
        <v>0</v>
      </c>
      <c r="AR553" s="45">
        <v>9872994</v>
      </c>
      <c r="AS553" s="45">
        <v>69</v>
      </c>
      <c r="AT553" s="45">
        <v>1594102</v>
      </c>
      <c r="AU553" s="45">
        <v>1</v>
      </c>
      <c r="AV553" s="45">
        <v>81</v>
      </c>
      <c r="AW553" s="45">
        <v>1291223</v>
      </c>
    </row>
    <row r="554" spans="38:49" ht="14.25" customHeight="1">
      <c r="AL554" s="46" t="s">
        <v>53</v>
      </c>
      <c r="AM554" s="45">
        <v>25</v>
      </c>
      <c r="AN554" s="46" t="s">
        <v>7</v>
      </c>
      <c r="AO554" s="45">
        <v>17</v>
      </c>
      <c r="AP554" s="45">
        <v>8164077</v>
      </c>
      <c r="AQ554" s="45">
        <v>0</v>
      </c>
      <c r="AR554" s="45">
        <v>8164077</v>
      </c>
      <c r="AS554" s="45">
        <v>64</v>
      </c>
      <c r="AT554" s="45">
        <v>103053</v>
      </c>
      <c r="AU554" s="45">
        <v>7.9000000000000001E-2</v>
      </c>
      <c r="AV554" s="45">
        <v>77</v>
      </c>
      <c r="AW554" s="45">
        <v>79351</v>
      </c>
    </row>
    <row r="555" spans="38:49" ht="14.25" customHeight="1">
      <c r="AL555" s="46" t="s">
        <v>53</v>
      </c>
      <c r="AM555" s="45">
        <v>25</v>
      </c>
      <c r="AN555" s="46" t="s">
        <v>7</v>
      </c>
      <c r="AO555" s="45">
        <v>17</v>
      </c>
      <c r="AP555" s="45">
        <v>8164077</v>
      </c>
      <c r="AQ555" s="45">
        <v>0</v>
      </c>
      <c r="AR555" s="45">
        <v>8164077</v>
      </c>
      <c r="AS555" s="45">
        <v>65</v>
      </c>
      <c r="AT555" s="45">
        <v>1253268</v>
      </c>
      <c r="AU555" s="45">
        <v>1</v>
      </c>
      <c r="AV555" s="45">
        <v>78</v>
      </c>
      <c r="AW555" s="45">
        <v>977549</v>
      </c>
    </row>
    <row r="556" spans="38:49" ht="14.25" customHeight="1">
      <c r="AL556" s="46" t="s">
        <v>53</v>
      </c>
      <c r="AM556" s="45">
        <v>25</v>
      </c>
      <c r="AN556" s="46" t="s">
        <v>7</v>
      </c>
      <c r="AO556" s="45">
        <v>17</v>
      </c>
      <c r="AP556" s="45">
        <v>8164077</v>
      </c>
      <c r="AQ556" s="45">
        <v>0</v>
      </c>
      <c r="AR556" s="45">
        <v>8164077</v>
      </c>
      <c r="AS556" s="45">
        <v>66</v>
      </c>
      <c r="AT556" s="45">
        <v>1809257</v>
      </c>
      <c r="AU556" s="45">
        <v>1</v>
      </c>
      <c r="AV556" s="45">
        <v>79</v>
      </c>
      <c r="AW556" s="45">
        <v>1429313</v>
      </c>
    </row>
    <row r="557" spans="38:49" ht="14.25" customHeight="1">
      <c r="AL557" s="46" t="s">
        <v>53</v>
      </c>
      <c r="AM557" s="45">
        <v>25</v>
      </c>
      <c r="AN557" s="46" t="s">
        <v>7</v>
      </c>
      <c r="AO557" s="45">
        <v>17</v>
      </c>
      <c r="AP557" s="45">
        <v>8164077</v>
      </c>
      <c r="AQ557" s="45">
        <v>0</v>
      </c>
      <c r="AR557" s="45">
        <v>8164077</v>
      </c>
      <c r="AS557" s="45">
        <v>67</v>
      </c>
      <c r="AT557" s="45">
        <v>1738061</v>
      </c>
      <c r="AU557" s="45">
        <v>1</v>
      </c>
      <c r="AV557" s="45">
        <v>80</v>
      </c>
      <c r="AW557" s="45">
        <v>1390449</v>
      </c>
    </row>
    <row r="558" spans="38:49" ht="14.25" customHeight="1">
      <c r="AL558" s="46" t="s">
        <v>53</v>
      </c>
      <c r="AM558" s="45">
        <v>25</v>
      </c>
      <c r="AN558" s="46" t="s">
        <v>7</v>
      </c>
      <c r="AO558" s="45">
        <v>17</v>
      </c>
      <c r="AP558" s="45">
        <v>8164077</v>
      </c>
      <c r="AQ558" s="45">
        <v>0</v>
      </c>
      <c r="AR558" s="45">
        <v>8164077</v>
      </c>
      <c r="AS558" s="45">
        <v>68</v>
      </c>
      <c r="AT558" s="45">
        <v>1666335</v>
      </c>
      <c r="AU558" s="45">
        <v>1</v>
      </c>
      <c r="AV558" s="45">
        <v>81</v>
      </c>
      <c r="AW558" s="45">
        <v>1349731</v>
      </c>
    </row>
    <row r="559" spans="38:49" ht="14.25" customHeight="1">
      <c r="AL559" s="46" t="s">
        <v>53</v>
      </c>
      <c r="AM559" s="45">
        <v>25</v>
      </c>
      <c r="AN559" s="46" t="s">
        <v>7</v>
      </c>
      <c r="AO559" s="45">
        <v>17</v>
      </c>
      <c r="AP559" s="45">
        <v>8164077</v>
      </c>
      <c r="AQ559" s="45">
        <v>0</v>
      </c>
      <c r="AR559" s="45">
        <v>8164077</v>
      </c>
      <c r="AS559" s="45">
        <v>69</v>
      </c>
      <c r="AT559" s="45">
        <v>1594102</v>
      </c>
      <c r="AU559" s="45">
        <v>1</v>
      </c>
      <c r="AV559" s="45">
        <v>82</v>
      </c>
      <c r="AW559" s="45">
        <v>1307164</v>
      </c>
    </row>
    <row r="560" spans="38:49" ht="14.25" customHeight="1">
      <c r="AL560" s="46" t="s">
        <v>53</v>
      </c>
      <c r="AM560" s="45">
        <v>26</v>
      </c>
      <c r="AN560" s="46" t="s">
        <v>7</v>
      </c>
      <c r="AO560" s="45">
        <v>24</v>
      </c>
      <c r="AP560" s="45">
        <v>6583305</v>
      </c>
      <c r="AQ560" s="45">
        <v>0</v>
      </c>
      <c r="AR560" s="45">
        <v>6583305</v>
      </c>
      <c r="AS560" s="45">
        <v>66</v>
      </c>
      <c r="AT560" s="45">
        <v>1584806</v>
      </c>
      <c r="AU560" s="45">
        <v>0.876</v>
      </c>
      <c r="AV560" s="45">
        <v>79</v>
      </c>
      <c r="AW560" s="45">
        <v>1251997</v>
      </c>
    </row>
    <row r="561" spans="38:49" ht="14.25" customHeight="1">
      <c r="AL561" s="46" t="s">
        <v>53</v>
      </c>
      <c r="AM561" s="45">
        <v>26</v>
      </c>
      <c r="AN561" s="46" t="s">
        <v>7</v>
      </c>
      <c r="AO561" s="45">
        <v>24</v>
      </c>
      <c r="AP561" s="45">
        <v>6583305</v>
      </c>
      <c r="AQ561" s="45">
        <v>0</v>
      </c>
      <c r="AR561" s="45">
        <v>6583305</v>
      </c>
      <c r="AS561" s="45">
        <v>67</v>
      </c>
      <c r="AT561" s="45">
        <v>1738061</v>
      </c>
      <c r="AU561" s="45">
        <v>1</v>
      </c>
      <c r="AV561" s="45">
        <v>80</v>
      </c>
      <c r="AW561" s="45">
        <v>1390449</v>
      </c>
    </row>
    <row r="562" spans="38:49" ht="14.25" customHeight="1">
      <c r="AL562" s="46" t="s">
        <v>53</v>
      </c>
      <c r="AM562" s="45">
        <v>26</v>
      </c>
      <c r="AN562" s="46" t="s">
        <v>7</v>
      </c>
      <c r="AO562" s="45">
        <v>24</v>
      </c>
      <c r="AP562" s="45">
        <v>6583305</v>
      </c>
      <c r="AQ562" s="45">
        <v>0</v>
      </c>
      <c r="AR562" s="45">
        <v>6583305</v>
      </c>
      <c r="AS562" s="45">
        <v>68</v>
      </c>
      <c r="AT562" s="45">
        <v>1666335</v>
      </c>
      <c r="AU562" s="45">
        <v>1</v>
      </c>
      <c r="AV562" s="45">
        <v>81</v>
      </c>
      <c r="AW562" s="45">
        <v>1349731</v>
      </c>
    </row>
    <row r="563" spans="38:49" ht="14.25" customHeight="1">
      <c r="AL563" s="46" t="s">
        <v>53</v>
      </c>
      <c r="AM563" s="45">
        <v>26</v>
      </c>
      <c r="AN563" s="46" t="s">
        <v>7</v>
      </c>
      <c r="AO563" s="45">
        <v>24</v>
      </c>
      <c r="AP563" s="45">
        <v>6583305</v>
      </c>
      <c r="AQ563" s="45">
        <v>0</v>
      </c>
      <c r="AR563" s="45">
        <v>6583305</v>
      </c>
      <c r="AS563" s="45">
        <v>69</v>
      </c>
      <c r="AT563" s="45">
        <v>1594102</v>
      </c>
      <c r="AU563" s="45">
        <v>1</v>
      </c>
      <c r="AV563" s="45">
        <v>82</v>
      </c>
      <c r="AW563" s="45">
        <v>1307164</v>
      </c>
    </row>
    <row r="564" spans="38:49" ht="14.25" customHeight="1">
      <c r="AL564" s="46" t="s">
        <v>53</v>
      </c>
      <c r="AM564" s="45">
        <v>27</v>
      </c>
      <c r="AN564" s="46" t="s">
        <v>8</v>
      </c>
      <c r="AO564" s="45">
        <v>1</v>
      </c>
      <c r="AP564" s="45">
        <v>5149314</v>
      </c>
      <c r="AQ564" s="45">
        <v>0</v>
      </c>
      <c r="AR564" s="45">
        <v>5149314</v>
      </c>
      <c r="AS564" s="45">
        <v>66</v>
      </c>
      <c r="AT564" s="45">
        <v>150815</v>
      </c>
      <c r="AU564" s="45">
        <v>8.3000000000000004E-2</v>
      </c>
      <c r="AV564" s="45">
        <v>78</v>
      </c>
      <c r="AW564" s="45">
        <v>117636</v>
      </c>
    </row>
    <row r="565" spans="38:49" ht="14.25" customHeight="1">
      <c r="AL565" s="46" t="s">
        <v>53</v>
      </c>
      <c r="AM565" s="45">
        <v>27</v>
      </c>
      <c r="AN565" s="46" t="s">
        <v>8</v>
      </c>
      <c r="AO565" s="45">
        <v>1</v>
      </c>
      <c r="AP565" s="45">
        <v>5149314</v>
      </c>
      <c r="AQ565" s="45">
        <v>0</v>
      </c>
      <c r="AR565" s="45">
        <v>5149314</v>
      </c>
      <c r="AS565" s="45">
        <v>67</v>
      </c>
      <c r="AT565" s="45">
        <v>1738061</v>
      </c>
      <c r="AU565" s="45">
        <v>1</v>
      </c>
      <c r="AV565" s="45">
        <v>79</v>
      </c>
      <c r="AW565" s="45">
        <v>1373068</v>
      </c>
    </row>
    <row r="566" spans="38:49" ht="14.25" customHeight="1">
      <c r="AL566" s="46" t="s">
        <v>53</v>
      </c>
      <c r="AM566" s="45">
        <v>27</v>
      </c>
      <c r="AN566" s="46" t="s">
        <v>8</v>
      </c>
      <c r="AO566" s="45">
        <v>1</v>
      </c>
      <c r="AP566" s="45">
        <v>5149314</v>
      </c>
      <c r="AQ566" s="45">
        <v>0</v>
      </c>
      <c r="AR566" s="45">
        <v>5149314</v>
      </c>
      <c r="AS566" s="45">
        <v>68</v>
      </c>
      <c r="AT566" s="45">
        <v>1666335</v>
      </c>
      <c r="AU566" s="45">
        <v>1</v>
      </c>
      <c r="AV566" s="45">
        <v>80</v>
      </c>
      <c r="AW566" s="45">
        <v>1333068</v>
      </c>
    </row>
    <row r="567" spans="38:49" ht="14.25" customHeight="1">
      <c r="AL567" s="46" t="s">
        <v>53</v>
      </c>
      <c r="AM567" s="45">
        <v>27</v>
      </c>
      <c r="AN567" s="46" t="s">
        <v>8</v>
      </c>
      <c r="AO567" s="45">
        <v>1</v>
      </c>
      <c r="AP567" s="45">
        <v>5149314</v>
      </c>
      <c r="AQ567" s="45">
        <v>0</v>
      </c>
      <c r="AR567" s="45">
        <v>5149314</v>
      </c>
      <c r="AS567" s="45">
        <v>69</v>
      </c>
      <c r="AT567" s="45">
        <v>1594102</v>
      </c>
      <c r="AU567" s="45">
        <v>1</v>
      </c>
      <c r="AV567" s="45">
        <v>81</v>
      </c>
      <c r="AW567" s="45">
        <v>1291223</v>
      </c>
    </row>
    <row r="568" spans="38:49" ht="14.25" customHeight="1">
      <c r="AL568" s="46" t="s">
        <v>53</v>
      </c>
      <c r="AM568" s="45">
        <v>28</v>
      </c>
      <c r="AN568" s="46" t="s">
        <v>8</v>
      </c>
      <c r="AO568" s="45">
        <v>8</v>
      </c>
      <c r="AP568" s="45">
        <v>3880740</v>
      </c>
      <c r="AQ568" s="45">
        <v>0</v>
      </c>
      <c r="AR568" s="45">
        <v>3880740</v>
      </c>
      <c r="AS568" s="45">
        <v>67</v>
      </c>
      <c r="AT568" s="45">
        <v>620302</v>
      </c>
      <c r="AU568" s="45">
        <v>0.35699999999999998</v>
      </c>
      <c r="AV568" s="45">
        <v>77</v>
      </c>
      <c r="AW568" s="45">
        <v>477633</v>
      </c>
    </row>
    <row r="569" spans="38:49" ht="14.25" customHeight="1">
      <c r="AL569" s="46" t="s">
        <v>53</v>
      </c>
      <c r="AM569" s="45">
        <v>28</v>
      </c>
      <c r="AN569" s="46" t="s">
        <v>8</v>
      </c>
      <c r="AO569" s="45">
        <v>8</v>
      </c>
      <c r="AP569" s="45">
        <v>3880740</v>
      </c>
      <c r="AQ569" s="45">
        <v>0</v>
      </c>
      <c r="AR569" s="45">
        <v>3880740</v>
      </c>
      <c r="AS569" s="45">
        <v>68</v>
      </c>
      <c r="AT569" s="45">
        <v>1666335</v>
      </c>
      <c r="AU569" s="45">
        <v>1</v>
      </c>
      <c r="AV569" s="45">
        <v>78</v>
      </c>
      <c r="AW569" s="45">
        <v>1299741</v>
      </c>
    </row>
    <row r="570" spans="38:49" ht="14.25" customHeight="1">
      <c r="AL570" s="46" t="s">
        <v>53</v>
      </c>
      <c r="AM570" s="45">
        <v>28</v>
      </c>
      <c r="AN570" s="46" t="s">
        <v>8</v>
      </c>
      <c r="AO570" s="45">
        <v>8</v>
      </c>
      <c r="AP570" s="45">
        <v>3880740</v>
      </c>
      <c r="AQ570" s="45">
        <v>0</v>
      </c>
      <c r="AR570" s="45">
        <v>3880740</v>
      </c>
      <c r="AS570" s="45">
        <v>69</v>
      </c>
      <c r="AT570" s="45">
        <v>1594102</v>
      </c>
      <c r="AU570" s="45">
        <v>1</v>
      </c>
      <c r="AV570" s="45">
        <v>79</v>
      </c>
      <c r="AW570" s="45">
        <v>1259341</v>
      </c>
    </row>
    <row r="571" spans="38:49" ht="14.25" customHeight="1">
      <c r="AL571" s="46" t="s">
        <v>53</v>
      </c>
      <c r="AM571" s="45">
        <v>29</v>
      </c>
      <c r="AN571" s="46" t="s">
        <v>8</v>
      </c>
      <c r="AO571" s="45">
        <v>15</v>
      </c>
      <c r="AP571" s="45">
        <v>2796218</v>
      </c>
      <c r="AQ571" s="45">
        <v>0</v>
      </c>
      <c r="AR571" s="45">
        <v>2796218</v>
      </c>
      <c r="AS571" s="45">
        <v>68</v>
      </c>
      <c r="AT571" s="45">
        <v>1202116</v>
      </c>
      <c r="AU571" s="45">
        <v>0.72099999999999997</v>
      </c>
      <c r="AV571" s="45">
        <v>76</v>
      </c>
      <c r="AW571" s="45">
        <v>913608</v>
      </c>
    </row>
    <row r="572" spans="38:49" ht="14.25" customHeight="1">
      <c r="AL572" s="46" t="s">
        <v>53</v>
      </c>
      <c r="AM572" s="45">
        <v>29</v>
      </c>
      <c r="AN572" s="46" t="s">
        <v>8</v>
      </c>
      <c r="AO572" s="45">
        <v>15</v>
      </c>
      <c r="AP572" s="45">
        <v>2796218</v>
      </c>
      <c r="AQ572" s="45">
        <v>0</v>
      </c>
      <c r="AR572" s="45">
        <v>2796218</v>
      </c>
      <c r="AS572" s="45">
        <v>69</v>
      </c>
      <c r="AT572" s="45">
        <v>1594102</v>
      </c>
      <c r="AU572" s="45">
        <v>1</v>
      </c>
      <c r="AV572" s="45">
        <v>76</v>
      </c>
      <c r="AW572" s="45">
        <v>1211518</v>
      </c>
    </row>
    <row r="573" spans="38:49" ht="14.25" customHeight="1">
      <c r="AL573" s="46" t="s">
        <v>53</v>
      </c>
      <c r="AM573" s="45">
        <v>30</v>
      </c>
      <c r="AN573" s="46" t="s">
        <v>8</v>
      </c>
      <c r="AO573" s="45">
        <v>23</v>
      </c>
      <c r="AP573" s="45">
        <v>1914385</v>
      </c>
      <c r="AQ573" s="45">
        <v>0</v>
      </c>
      <c r="AR573" s="45">
        <v>1914385</v>
      </c>
      <c r="AS573" s="45">
        <v>68</v>
      </c>
      <c r="AT573" s="45">
        <v>320283</v>
      </c>
      <c r="AU573" s="45">
        <v>0.192</v>
      </c>
      <c r="AV573" s="45">
        <v>73</v>
      </c>
      <c r="AW573" s="45">
        <v>233807</v>
      </c>
    </row>
    <row r="574" spans="38:49" ht="14.25" customHeight="1">
      <c r="AL574" s="46" t="s">
        <v>53</v>
      </c>
      <c r="AM574" s="45">
        <v>30</v>
      </c>
      <c r="AN574" s="46" t="s">
        <v>8</v>
      </c>
      <c r="AO574" s="45">
        <v>23</v>
      </c>
      <c r="AP574" s="45">
        <v>1914385</v>
      </c>
      <c r="AQ574" s="45">
        <v>0</v>
      </c>
      <c r="AR574" s="45">
        <v>1914385</v>
      </c>
      <c r="AS574" s="45">
        <v>69</v>
      </c>
      <c r="AT574" s="45">
        <v>1594102</v>
      </c>
      <c r="AU574" s="45">
        <v>1</v>
      </c>
      <c r="AV574" s="45">
        <v>73</v>
      </c>
      <c r="AW574" s="45">
        <v>1163694</v>
      </c>
    </row>
    <row r="575" spans="38:49" ht="14.25" customHeight="1">
      <c r="AL575" s="46" t="s">
        <v>53</v>
      </c>
      <c r="AM575" s="45">
        <v>31</v>
      </c>
      <c r="AN575" s="46" t="s">
        <v>8</v>
      </c>
      <c r="AO575" s="45">
        <v>29</v>
      </c>
      <c r="AP575" s="45">
        <v>1253876</v>
      </c>
      <c r="AQ575" s="45">
        <v>0</v>
      </c>
      <c r="AR575" s="45">
        <v>1253876</v>
      </c>
      <c r="AS575" s="45">
        <v>69</v>
      </c>
      <c r="AT575" s="45">
        <v>1253876</v>
      </c>
      <c r="AU575" s="45">
        <v>0.78700000000000003</v>
      </c>
      <c r="AV575" s="45">
        <v>70</v>
      </c>
      <c r="AW575" s="45">
        <v>877713</v>
      </c>
    </row>
    <row r="576" spans="38:49" ht="14.25" customHeight="1">
      <c r="AL576" s="46" t="s">
        <v>53</v>
      </c>
      <c r="AM576" s="45">
        <v>32</v>
      </c>
      <c r="AN576" s="46" t="s">
        <v>9</v>
      </c>
      <c r="AO576" s="45">
        <v>5</v>
      </c>
      <c r="AP576" s="45">
        <v>833327</v>
      </c>
      <c r="AQ576" s="45">
        <v>0</v>
      </c>
      <c r="AR576" s="45">
        <v>833327</v>
      </c>
      <c r="AS576" s="45">
        <v>69</v>
      </c>
      <c r="AT576" s="45">
        <v>833327</v>
      </c>
      <c r="AU576" s="45">
        <v>0.52300000000000002</v>
      </c>
      <c r="AV576" s="45">
        <v>66</v>
      </c>
      <c r="AW576" s="45">
        <v>549996</v>
      </c>
    </row>
    <row r="577" spans="38:49" ht="14.25" customHeight="1">
      <c r="AL577" s="46" t="s">
        <v>53</v>
      </c>
      <c r="AM577" s="45">
        <v>33</v>
      </c>
      <c r="AN577" s="46" t="s">
        <v>9</v>
      </c>
      <c r="AO577" s="45">
        <v>12</v>
      </c>
      <c r="AP577" s="45">
        <v>671373</v>
      </c>
      <c r="AQ577" s="45">
        <v>0</v>
      </c>
      <c r="AR577" s="45">
        <v>671373</v>
      </c>
      <c r="AS577" s="45">
        <v>69</v>
      </c>
      <c r="AT577" s="45">
        <v>671373</v>
      </c>
      <c r="AU577" s="45">
        <v>0.42099999999999999</v>
      </c>
      <c r="AV577" s="45">
        <v>61</v>
      </c>
      <c r="AW577" s="45">
        <v>409538</v>
      </c>
    </row>
    <row r="578" spans="38:49" ht="14.25" customHeight="1">
      <c r="AL578" s="46" t="s">
        <v>53</v>
      </c>
      <c r="AM578" s="45">
        <v>34</v>
      </c>
      <c r="AN578" s="46" t="s">
        <v>9</v>
      </c>
      <c r="AO578" s="45">
        <v>19</v>
      </c>
      <c r="AP578" s="45">
        <v>786651</v>
      </c>
      <c r="AQ578" s="45">
        <v>0</v>
      </c>
      <c r="AR578" s="45">
        <v>786651</v>
      </c>
      <c r="AS578" s="45">
        <v>69</v>
      </c>
      <c r="AT578" s="45">
        <v>786651</v>
      </c>
      <c r="AU578" s="45">
        <v>0.49299999999999999</v>
      </c>
      <c r="AV578" s="45">
        <v>56</v>
      </c>
      <c r="AW578" s="45">
        <v>440525</v>
      </c>
    </row>
    <row r="579" spans="38:49" ht="14.25" customHeight="1">
      <c r="AL579" s="46" t="s">
        <v>53</v>
      </c>
      <c r="AM579" s="45">
        <v>35</v>
      </c>
      <c r="AN579" s="46" t="s">
        <v>9</v>
      </c>
      <c r="AO579" s="45">
        <v>26</v>
      </c>
      <c r="AP579" s="45">
        <v>1197796</v>
      </c>
      <c r="AQ579" s="45">
        <v>0</v>
      </c>
      <c r="AR579" s="45">
        <v>1197796</v>
      </c>
      <c r="AS579" s="45">
        <v>69</v>
      </c>
      <c r="AT579" s="45">
        <v>1197796</v>
      </c>
      <c r="AU579" s="45">
        <v>0.751</v>
      </c>
      <c r="AV579" s="45">
        <v>51</v>
      </c>
      <c r="AW579" s="45">
        <v>610876</v>
      </c>
    </row>
    <row r="580" spans="38:49" ht="14.25" customHeight="1">
      <c r="AL580" s="46" t="s">
        <v>53</v>
      </c>
      <c r="AM580" s="45">
        <v>36</v>
      </c>
      <c r="AN580" s="46" t="s">
        <v>10</v>
      </c>
      <c r="AO580" s="45">
        <v>2</v>
      </c>
      <c r="AP580" s="45">
        <v>1923444</v>
      </c>
      <c r="AQ580" s="45">
        <v>897954</v>
      </c>
      <c r="AR580" s="45">
        <v>1025490</v>
      </c>
      <c r="AS580" s="45">
        <v>68</v>
      </c>
      <c r="AT580" s="45">
        <v>329342</v>
      </c>
      <c r="AU580" s="45">
        <v>0.19800000000000001</v>
      </c>
      <c r="AV580" s="45">
        <v>47</v>
      </c>
      <c r="AW580" s="45">
        <v>154791</v>
      </c>
    </row>
    <row r="581" spans="38:49" ht="14.25" customHeight="1">
      <c r="AL581" s="46" t="s">
        <v>53</v>
      </c>
      <c r="AM581" s="45">
        <v>36</v>
      </c>
      <c r="AN581" s="46" t="s">
        <v>10</v>
      </c>
      <c r="AO581" s="45">
        <v>2</v>
      </c>
      <c r="AP581" s="45">
        <v>1923444</v>
      </c>
      <c r="AQ581" s="45">
        <v>897954</v>
      </c>
      <c r="AR581" s="45">
        <v>1025490</v>
      </c>
      <c r="AS581" s="45">
        <v>69</v>
      </c>
      <c r="AT581" s="45">
        <v>696148</v>
      </c>
      <c r="AU581" s="45">
        <v>0.437</v>
      </c>
      <c r="AV581" s="45">
        <v>46</v>
      </c>
      <c r="AW581" s="45">
        <v>320228</v>
      </c>
    </row>
    <row r="582" spans="38:49" ht="14.25" customHeight="1">
      <c r="AL582" s="46" t="s">
        <v>53</v>
      </c>
      <c r="AM582" s="45">
        <v>37</v>
      </c>
      <c r="AN582" s="46" t="s">
        <v>10</v>
      </c>
      <c r="AO582" s="45">
        <v>9</v>
      </c>
      <c r="AP582" s="45">
        <v>2982231</v>
      </c>
      <c r="AQ582" s="45">
        <v>2292532</v>
      </c>
      <c r="AR582" s="45">
        <v>689699</v>
      </c>
      <c r="AS582" s="45">
        <v>68</v>
      </c>
      <c r="AT582" s="45">
        <v>689699</v>
      </c>
      <c r="AU582" s="45">
        <v>0.41399999999999998</v>
      </c>
      <c r="AV582" s="45">
        <v>42</v>
      </c>
      <c r="AW582" s="45">
        <v>289674</v>
      </c>
    </row>
    <row r="583" spans="38:49" ht="14.25" customHeight="1">
      <c r="AL583" s="46" t="s">
        <v>53</v>
      </c>
      <c r="AM583" s="45">
        <v>38</v>
      </c>
      <c r="AN583" s="46" t="s">
        <v>10</v>
      </c>
      <c r="AO583" s="45">
        <v>16</v>
      </c>
      <c r="AP583" s="45">
        <v>4392792</v>
      </c>
      <c r="AQ583" s="45">
        <v>4041336</v>
      </c>
      <c r="AR583" s="45">
        <v>351456</v>
      </c>
      <c r="AS583" s="45">
        <v>67</v>
      </c>
      <c r="AT583" s="45">
        <v>351456</v>
      </c>
      <c r="AU583" s="45">
        <v>0.20200000000000001</v>
      </c>
      <c r="AV583" s="45">
        <v>38</v>
      </c>
      <c r="AW583" s="45">
        <v>133553</v>
      </c>
    </row>
    <row r="584" spans="38:49" ht="14.25" customHeight="1">
      <c r="AL584" s="46" t="s">
        <v>53</v>
      </c>
      <c r="AM584" s="45">
        <v>39</v>
      </c>
      <c r="AN584" s="46" t="s">
        <v>10</v>
      </c>
      <c r="AO584" s="45">
        <v>23</v>
      </c>
      <c r="AP584" s="45">
        <v>6173764</v>
      </c>
      <c r="AQ584" s="45">
        <v>6101764</v>
      </c>
      <c r="AR584" s="45">
        <v>72000</v>
      </c>
      <c r="AS584" s="45">
        <v>66</v>
      </c>
      <c r="AT584" s="45">
        <v>72000</v>
      </c>
      <c r="AU584" s="45">
        <v>0.04</v>
      </c>
      <c r="AV584" s="45">
        <v>34</v>
      </c>
      <c r="AW584" s="45">
        <v>24480</v>
      </c>
    </row>
    <row r="585" spans="38:49" ht="14.25" customHeight="1">
      <c r="AL585" s="46" t="s">
        <v>54</v>
      </c>
      <c r="AM585" s="45">
        <v>10</v>
      </c>
      <c r="AN585" s="46" t="s">
        <v>4</v>
      </c>
      <c r="AO585" s="45">
        <v>4</v>
      </c>
      <c r="AP585" s="45">
        <v>36817042</v>
      </c>
      <c r="AQ585" s="45">
        <v>33633251</v>
      </c>
      <c r="AR585" s="45">
        <v>3183791</v>
      </c>
      <c r="AS585" s="45">
        <v>47</v>
      </c>
      <c r="AT585" s="45">
        <v>668225</v>
      </c>
      <c r="AU585" s="45">
        <v>0.33</v>
      </c>
      <c r="AV585" s="45">
        <v>60</v>
      </c>
      <c r="AW585" s="45">
        <v>400935</v>
      </c>
    </row>
    <row r="586" spans="38:49" ht="14.25" customHeight="1">
      <c r="AL586" s="46" t="s">
        <v>54</v>
      </c>
      <c r="AM586" s="45">
        <v>10</v>
      </c>
      <c r="AN586" s="46" t="s">
        <v>4</v>
      </c>
      <c r="AO586" s="45">
        <v>4</v>
      </c>
      <c r="AP586" s="45">
        <v>36817042</v>
      </c>
      <c r="AQ586" s="45">
        <v>33633251</v>
      </c>
      <c r="AR586" s="45">
        <v>3183791</v>
      </c>
      <c r="AS586" s="45">
        <v>48</v>
      </c>
      <c r="AT586" s="45">
        <v>1984297</v>
      </c>
      <c r="AU586" s="45">
        <v>1</v>
      </c>
      <c r="AV586" s="45">
        <v>60</v>
      </c>
      <c r="AW586" s="45">
        <v>1190578</v>
      </c>
    </row>
    <row r="587" spans="38:49" ht="14.25" customHeight="1">
      <c r="AL587" s="46" t="s">
        <v>54</v>
      </c>
      <c r="AM587" s="45">
        <v>10</v>
      </c>
      <c r="AN587" s="46" t="s">
        <v>4</v>
      </c>
      <c r="AO587" s="45">
        <v>4</v>
      </c>
      <c r="AP587" s="45">
        <v>36817042</v>
      </c>
      <c r="AQ587" s="45">
        <v>33633251</v>
      </c>
      <c r="AR587" s="45">
        <v>3183791</v>
      </c>
      <c r="AS587" s="45">
        <v>49</v>
      </c>
      <c r="AT587" s="45">
        <v>531269</v>
      </c>
      <c r="AU587" s="45">
        <v>0.27300000000000002</v>
      </c>
      <c r="AV587" s="45">
        <v>59</v>
      </c>
      <c r="AW587" s="45">
        <v>313449</v>
      </c>
    </row>
    <row r="588" spans="38:49" ht="14.25" customHeight="1">
      <c r="AL588" s="46" t="s">
        <v>54</v>
      </c>
      <c r="AM588" s="45">
        <v>11</v>
      </c>
      <c r="AN588" s="46" t="s">
        <v>4</v>
      </c>
      <c r="AO588" s="45">
        <v>11</v>
      </c>
      <c r="AP588" s="45">
        <v>35270849</v>
      </c>
      <c r="AQ588" s="45">
        <v>32101311</v>
      </c>
      <c r="AR588" s="45">
        <v>3169538</v>
      </c>
      <c r="AS588" s="45">
        <v>48</v>
      </c>
      <c r="AT588" s="45">
        <v>1106329</v>
      </c>
      <c r="AU588" s="45">
        <v>0.55800000000000005</v>
      </c>
      <c r="AV588" s="45">
        <v>62</v>
      </c>
      <c r="AW588" s="45">
        <v>685924</v>
      </c>
    </row>
    <row r="589" spans="38:49" ht="14.25" customHeight="1">
      <c r="AL589" s="46" t="s">
        <v>54</v>
      </c>
      <c r="AM589" s="45">
        <v>11</v>
      </c>
      <c r="AN589" s="46" t="s">
        <v>4</v>
      </c>
      <c r="AO589" s="45">
        <v>11</v>
      </c>
      <c r="AP589" s="45">
        <v>35270849</v>
      </c>
      <c r="AQ589" s="45">
        <v>32101311</v>
      </c>
      <c r="AR589" s="45">
        <v>3169538</v>
      </c>
      <c r="AS589" s="45">
        <v>49</v>
      </c>
      <c r="AT589" s="45">
        <v>1945533</v>
      </c>
      <c r="AU589" s="45">
        <v>1</v>
      </c>
      <c r="AV589" s="45">
        <v>62</v>
      </c>
      <c r="AW589" s="45">
        <v>1206230</v>
      </c>
    </row>
    <row r="590" spans="38:49" ht="14.25" customHeight="1">
      <c r="AL590" s="46" t="s">
        <v>54</v>
      </c>
      <c r="AM590" s="45">
        <v>11</v>
      </c>
      <c r="AN590" s="46" t="s">
        <v>4</v>
      </c>
      <c r="AO590" s="45">
        <v>11</v>
      </c>
      <c r="AP590" s="45">
        <v>35270849</v>
      </c>
      <c r="AQ590" s="45">
        <v>32101311</v>
      </c>
      <c r="AR590" s="45">
        <v>3169538</v>
      </c>
      <c r="AS590" s="45">
        <v>50</v>
      </c>
      <c r="AT590" s="45">
        <v>117676</v>
      </c>
      <c r="AU590" s="45">
        <v>6.2E-2</v>
      </c>
      <c r="AV590" s="45">
        <v>61</v>
      </c>
      <c r="AW590" s="45">
        <v>71782</v>
      </c>
    </row>
    <row r="591" spans="38:49" ht="14.25" customHeight="1">
      <c r="AL591" s="46" t="s">
        <v>54</v>
      </c>
      <c r="AM591" s="45">
        <v>12</v>
      </c>
      <c r="AN591" s="46" t="s">
        <v>4</v>
      </c>
      <c r="AO591" s="45">
        <v>18</v>
      </c>
      <c r="AP591" s="45">
        <v>33591900</v>
      </c>
      <c r="AQ591" s="45">
        <v>30338957</v>
      </c>
      <c r="AR591" s="45">
        <v>3252943</v>
      </c>
      <c r="AS591" s="45">
        <v>49</v>
      </c>
      <c r="AT591" s="45">
        <v>1372913</v>
      </c>
      <c r="AU591" s="45">
        <v>0.70599999999999996</v>
      </c>
      <c r="AV591" s="45">
        <v>64</v>
      </c>
      <c r="AW591" s="45">
        <v>878664</v>
      </c>
    </row>
    <row r="592" spans="38:49" ht="14.25" customHeight="1">
      <c r="AL592" s="46" t="s">
        <v>54</v>
      </c>
      <c r="AM592" s="45">
        <v>12</v>
      </c>
      <c r="AN592" s="46" t="s">
        <v>4</v>
      </c>
      <c r="AO592" s="45">
        <v>18</v>
      </c>
      <c r="AP592" s="45">
        <v>33591900</v>
      </c>
      <c r="AQ592" s="45">
        <v>30338957</v>
      </c>
      <c r="AR592" s="45">
        <v>3252943</v>
      </c>
      <c r="AS592" s="45">
        <v>50</v>
      </c>
      <c r="AT592" s="45">
        <v>1880030</v>
      </c>
      <c r="AU592" s="45">
        <v>0.98599999999999999</v>
      </c>
      <c r="AV592" s="45">
        <v>64</v>
      </c>
      <c r="AW592" s="45">
        <v>1203219</v>
      </c>
    </row>
    <row r="593" spans="38:49" ht="14.25" customHeight="1">
      <c r="AL593" s="46" t="s">
        <v>54</v>
      </c>
      <c r="AM593" s="45">
        <v>13</v>
      </c>
      <c r="AN593" s="46" t="s">
        <v>4</v>
      </c>
      <c r="AO593" s="45">
        <v>25</v>
      </c>
      <c r="AP593" s="45">
        <v>31798832</v>
      </c>
      <c r="AQ593" s="45">
        <v>28355216</v>
      </c>
      <c r="AR593" s="45">
        <v>3443616</v>
      </c>
      <c r="AS593" s="45">
        <v>50</v>
      </c>
      <c r="AT593" s="45">
        <v>1486022</v>
      </c>
      <c r="AU593" s="45">
        <v>0.78</v>
      </c>
      <c r="AV593" s="45">
        <v>66</v>
      </c>
      <c r="AW593" s="45">
        <v>980775</v>
      </c>
    </row>
    <row r="594" spans="38:49" ht="14.25" customHeight="1">
      <c r="AL594" s="46" t="s">
        <v>54</v>
      </c>
      <c r="AM594" s="45">
        <v>13</v>
      </c>
      <c r="AN594" s="46" t="s">
        <v>4</v>
      </c>
      <c r="AO594" s="45">
        <v>25</v>
      </c>
      <c r="AP594" s="45">
        <v>31798832</v>
      </c>
      <c r="AQ594" s="45">
        <v>28355216</v>
      </c>
      <c r="AR594" s="45">
        <v>3443616</v>
      </c>
      <c r="AS594" s="45">
        <v>51</v>
      </c>
      <c r="AT594" s="45">
        <v>1866240</v>
      </c>
      <c r="AU594" s="45">
        <v>1</v>
      </c>
      <c r="AV594" s="45">
        <v>66</v>
      </c>
      <c r="AW594" s="45">
        <v>1231718</v>
      </c>
    </row>
    <row r="595" spans="38:49" ht="14.25" customHeight="1">
      <c r="AL595" s="46" t="s">
        <v>54</v>
      </c>
      <c r="AM595" s="45">
        <v>13</v>
      </c>
      <c r="AN595" s="46" t="s">
        <v>4</v>
      </c>
      <c r="AO595" s="45">
        <v>25</v>
      </c>
      <c r="AP595" s="45">
        <v>31798832</v>
      </c>
      <c r="AQ595" s="45">
        <v>28355216</v>
      </c>
      <c r="AR595" s="45">
        <v>3443616</v>
      </c>
      <c r="AS595" s="45">
        <v>52</v>
      </c>
      <c r="AT595" s="45">
        <v>91353</v>
      </c>
      <c r="AU595" s="45">
        <v>0.05</v>
      </c>
      <c r="AV595" s="45">
        <v>66</v>
      </c>
      <c r="AW595" s="45">
        <v>60293</v>
      </c>
    </row>
    <row r="596" spans="38:49" ht="14.25" customHeight="1">
      <c r="AL596" s="46" t="s">
        <v>54</v>
      </c>
      <c r="AM596" s="45">
        <v>14</v>
      </c>
      <c r="AN596" s="46" t="s">
        <v>5</v>
      </c>
      <c r="AO596" s="45">
        <v>1</v>
      </c>
      <c r="AP596" s="45">
        <v>29910279</v>
      </c>
      <c r="AQ596" s="45">
        <v>26159112</v>
      </c>
      <c r="AR596" s="45">
        <v>3751167</v>
      </c>
      <c r="AS596" s="45">
        <v>51</v>
      </c>
      <c r="AT596" s="45">
        <v>1463710</v>
      </c>
      <c r="AU596" s="45">
        <v>0.78400000000000003</v>
      </c>
      <c r="AV596" s="45">
        <v>53</v>
      </c>
      <c r="AW596" s="45">
        <v>775766</v>
      </c>
    </row>
    <row r="597" spans="38:49" ht="14.25" customHeight="1">
      <c r="AL597" s="46" t="s">
        <v>54</v>
      </c>
      <c r="AM597" s="45">
        <v>14</v>
      </c>
      <c r="AN597" s="46" t="s">
        <v>5</v>
      </c>
      <c r="AO597" s="45">
        <v>1</v>
      </c>
      <c r="AP597" s="45">
        <v>29910279</v>
      </c>
      <c r="AQ597" s="45">
        <v>26159112</v>
      </c>
      <c r="AR597" s="45">
        <v>3751167</v>
      </c>
      <c r="AS597" s="45">
        <v>52</v>
      </c>
      <c r="AT597" s="45">
        <v>1825735</v>
      </c>
      <c r="AU597" s="45">
        <v>1</v>
      </c>
      <c r="AV597" s="45">
        <v>53</v>
      </c>
      <c r="AW597" s="45">
        <v>967640</v>
      </c>
    </row>
    <row r="598" spans="38:49" ht="14.25" customHeight="1">
      <c r="AL598" s="46" t="s">
        <v>54</v>
      </c>
      <c r="AM598" s="45">
        <v>14</v>
      </c>
      <c r="AN598" s="46" t="s">
        <v>5</v>
      </c>
      <c r="AO598" s="45">
        <v>1</v>
      </c>
      <c r="AP598" s="45">
        <v>29910279</v>
      </c>
      <c r="AQ598" s="45">
        <v>26159112</v>
      </c>
      <c r="AR598" s="45">
        <v>3751167</v>
      </c>
      <c r="AS598" s="45">
        <v>53</v>
      </c>
      <c r="AT598" s="45">
        <v>461723</v>
      </c>
      <c r="AU598" s="45">
        <v>0.25900000000000001</v>
      </c>
      <c r="AV598" s="45">
        <v>52</v>
      </c>
      <c r="AW598" s="45">
        <v>240096</v>
      </c>
    </row>
    <row r="599" spans="38:49" ht="14.25" customHeight="1">
      <c r="AL599" s="46" t="s">
        <v>54</v>
      </c>
      <c r="AM599" s="45">
        <v>15</v>
      </c>
      <c r="AN599" s="46" t="s">
        <v>5</v>
      </c>
      <c r="AO599" s="45">
        <v>8</v>
      </c>
      <c r="AP599" s="45">
        <v>27944877</v>
      </c>
      <c r="AQ599" s="45">
        <v>23759670</v>
      </c>
      <c r="AR599" s="45">
        <v>4185207</v>
      </c>
      <c r="AS599" s="45">
        <v>52</v>
      </c>
      <c r="AT599" s="45">
        <v>1324042</v>
      </c>
      <c r="AU599" s="45">
        <v>0.72499999999999998</v>
      </c>
      <c r="AV599" s="45">
        <v>56</v>
      </c>
      <c r="AW599" s="45">
        <v>741464</v>
      </c>
    </row>
    <row r="600" spans="38:49" ht="14.25" customHeight="1">
      <c r="AL600" s="46" t="s">
        <v>54</v>
      </c>
      <c r="AM600" s="45">
        <v>15</v>
      </c>
      <c r="AN600" s="46" t="s">
        <v>5</v>
      </c>
      <c r="AO600" s="45">
        <v>8</v>
      </c>
      <c r="AP600" s="45">
        <v>27944877</v>
      </c>
      <c r="AQ600" s="45">
        <v>23759670</v>
      </c>
      <c r="AR600" s="45">
        <v>4185207</v>
      </c>
      <c r="AS600" s="45">
        <v>53</v>
      </c>
      <c r="AT600" s="45">
        <v>1784673</v>
      </c>
      <c r="AU600" s="45">
        <v>1</v>
      </c>
      <c r="AV600" s="45">
        <v>55</v>
      </c>
      <c r="AW600" s="45">
        <v>981570</v>
      </c>
    </row>
    <row r="601" spans="38:49" ht="14.25" customHeight="1">
      <c r="AL601" s="46" t="s">
        <v>54</v>
      </c>
      <c r="AM601" s="45">
        <v>15</v>
      </c>
      <c r="AN601" s="46" t="s">
        <v>5</v>
      </c>
      <c r="AO601" s="45">
        <v>8</v>
      </c>
      <c r="AP601" s="45">
        <v>27944877</v>
      </c>
      <c r="AQ601" s="45">
        <v>23759670</v>
      </c>
      <c r="AR601" s="45">
        <v>4185207</v>
      </c>
      <c r="AS601" s="45">
        <v>54</v>
      </c>
      <c r="AT601" s="45">
        <v>1076491</v>
      </c>
      <c r="AU601" s="45">
        <v>0.61799999999999999</v>
      </c>
      <c r="AV601" s="45">
        <v>55</v>
      </c>
      <c r="AW601" s="45">
        <v>592070</v>
      </c>
    </row>
    <row r="602" spans="38:49" ht="14.25" customHeight="1">
      <c r="AL602" s="46" t="s">
        <v>54</v>
      </c>
      <c r="AM602" s="45">
        <v>16</v>
      </c>
      <c r="AN602" s="46" t="s">
        <v>5</v>
      </c>
      <c r="AO602" s="45">
        <v>15</v>
      </c>
      <c r="AP602" s="45">
        <v>25921264</v>
      </c>
      <c r="AQ602" s="45">
        <v>21165914</v>
      </c>
      <c r="AR602" s="45">
        <v>4755350</v>
      </c>
      <c r="AS602" s="45">
        <v>53</v>
      </c>
      <c r="AT602" s="45">
        <v>1085103</v>
      </c>
      <c r="AU602" s="45">
        <v>0.60799999999999998</v>
      </c>
      <c r="AV602" s="45">
        <v>58</v>
      </c>
      <c r="AW602" s="45">
        <v>629360</v>
      </c>
    </row>
    <row r="603" spans="38:49" ht="14.25" customHeight="1">
      <c r="AL603" s="46" t="s">
        <v>54</v>
      </c>
      <c r="AM603" s="45">
        <v>16</v>
      </c>
      <c r="AN603" s="46" t="s">
        <v>5</v>
      </c>
      <c r="AO603" s="45">
        <v>15</v>
      </c>
      <c r="AP603" s="45">
        <v>25921264</v>
      </c>
      <c r="AQ603" s="45">
        <v>21165914</v>
      </c>
      <c r="AR603" s="45">
        <v>4755350</v>
      </c>
      <c r="AS603" s="45">
        <v>54</v>
      </c>
      <c r="AT603" s="45">
        <v>1743068</v>
      </c>
      <c r="AU603" s="45">
        <v>1</v>
      </c>
      <c r="AV603" s="45">
        <v>58</v>
      </c>
      <c r="AW603" s="45">
        <v>1010979</v>
      </c>
    </row>
    <row r="604" spans="38:49" ht="14.25" customHeight="1">
      <c r="AL604" s="46" t="s">
        <v>54</v>
      </c>
      <c r="AM604" s="45">
        <v>16</v>
      </c>
      <c r="AN604" s="46" t="s">
        <v>5</v>
      </c>
      <c r="AO604" s="45">
        <v>15</v>
      </c>
      <c r="AP604" s="45">
        <v>25921264</v>
      </c>
      <c r="AQ604" s="45">
        <v>21165914</v>
      </c>
      <c r="AR604" s="45">
        <v>4755350</v>
      </c>
      <c r="AS604" s="45">
        <v>55</v>
      </c>
      <c r="AT604" s="45">
        <v>1700932</v>
      </c>
      <c r="AU604" s="45">
        <v>1</v>
      </c>
      <c r="AV604" s="45">
        <v>57</v>
      </c>
      <c r="AW604" s="45">
        <v>969531</v>
      </c>
    </row>
    <row r="605" spans="38:49" ht="14.25" customHeight="1">
      <c r="AL605" s="46" t="s">
        <v>54</v>
      </c>
      <c r="AM605" s="45">
        <v>16</v>
      </c>
      <c r="AN605" s="46" t="s">
        <v>5</v>
      </c>
      <c r="AO605" s="45">
        <v>15</v>
      </c>
      <c r="AP605" s="45">
        <v>25921264</v>
      </c>
      <c r="AQ605" s="45">
        <v>21165914</v>
      </c>
      <c r="AR605" s="45">
        <v>4755350</v>
      </c>
      <c r="AS605" s="45">
        <v>56</v>
      </c>
      <c r="AT605" s="45">
        <v>226246</v>
      </c>
      <c r="AU605" s="45">
        <v>0.13600000000000001</v>
      </c>
      <c r="AV605" s="45">
        <v>57</v>
      </c>
      <c r="AW605" s="45">
        <v>128960</v>
      </c>
    </row>
    <row r="606" spans="38:49" ht="14.25" customHeight="1">
      <c r="AL606" s="46" t="s">
        <v>54</v>
      </c>
      <c r="AM606" s="45">
        <v>17</v>
      </c>
      <c r="AN606" s="46" t="s">
        <v>5</v>
      </c>
      <c r="AO606" s="45">
        <v>22</v>
      </c>
      <c r="AP606" s="45">
        <v>23858073</v>
      </c>
      <c r="AQ606" s="45">
        <v>18386869</v>
      </c>
      <c r="AR606" s="45">
        <v>5471204</v>
      </c>
      <c r="AS606" s="45">
        <v>54</v>
      </c>
      <c r="AT606" s="45">
        <v>764980</v>
      </c>
      <c r="AU606" s="45">
        <v>0.439</v>
      </c>
      <c r="AV606" s="45">
        <v>61</v>
      </c>
      <c r="AW606" s="45">
        <v>466638</v>
      </c>
    </row>
    <row r="607" spans="38:49" ht="14.25" customHeight="1">
      <c r="AL607" s="46" t="s">
        <v>54</v>
      </c>
      <c r="AM607" s="45">
        <v>17</v>
      </c>
      <c r="AN607" s="46" t="s">
        <v>5</v>
      </c>
      <c r="AO607" s="45">
        <v>22</v>
      </c>
      <c r="AP607" s="45">
        <v>23858073</v>
      </c>
      <c r="AQ607" s="45">
        <v>18386869</v>
      </c>
      <c r="AR607" s="45">
        <v>5471204</v>
      </c>
      <c r="AS607" s="45">
        <v>55</v>
      </c>
      <c r="AT607" s="45">
        <v>1700932</v>
      </c>
      <c r="AU607" s="45">
        <v>1</v>
      </c>
      <c r="AV607" s="45">
        <v>60</v>
      </c>
      <c r="AW607" s="45">
        <v>1020559</v>
      </c>
    </row>
    <row r="608" spans="38:49" ht="14.25" customHeight="1">
      <c r="AL608" s="46" t="s">
        <v>54</v>
      </c>
      <c r="AM608" s="45">
        <v>17</v>
      </c>
      <c r="AN608" s="46" t="s">
        <v>5</v>
      </c>
      <c r="AO608" s="45">
        <v>22</v>
      </c>
      <c r="AP608" s="45">
        <v>23858073</v>
      </c>
      <c r="AQ608" s="45">
        <v>18386869</v>
      </c>
      <c r="AR608" s="45">
        <v>5471204</v>
      </c>
      <c r="AS608" s="45">
        <v>56</v>
      </c>
      <c r="AT608" s="45">
        <v>1658278</v>
      </c>
      <c r="AU608" s="45">
        <v>1</v>
      </c>
      <c r="AV608" s="45">
        <v>60</v>
      </c>
      <c r="AW608" s="45">
        <v>994967</v>
      </c>
    </row>
    <row r="609" spans="38:49" ht="14.25" customHeight="1">
      <c r="AL609" s="46" t="s">
        <v>54</v>
      </c>
      <c r="AM609" s="45">
        <v>17</v>
      </c>
      <c r="AN609" s="46" t="s">
        <v>5</v>
      </c>
      <c r="AO609" s="45">
        <v>22</v>
      </c>
      <c r="AP609" s="45">
        <v>23858073</v>
      </c>
      <c r="AQ609" s="45">
        <v>18386869</v>
      </c>
      <c r="AR609" s="45">
        <v>5471204</v>
      </c>
      <c r="AS609" s="45">
        <v>57</v>
      </c>
      <c r="AT609" s="45">
        <v>1347013</v>
      </c>
      <c r="AU609" s="45">
        <v>0.83399999999999996</v>
      </c>
      <c r="AV609" s="45">
        <v>60</v>
      </c>
      <c r="AW609" s="45">
        <v>808208</v>
      </c>
    </row>
    <row r="610" spans="38:49" ht="14.25" customHeight="1">
      <c r="AL610" s="46" t="s">
        <v>54</v>
      </c>
      <c r="AM610" s="45">
        <v>18</v>
      </c>
      <c r="AN610" s="46" t="s">
        <v>5</v>
      </c>
      <c r="AO610" s="45">
        <v>29</v>
      </c>
      <c r="AP610" s="45">
        <v>21773941</v>
      </c>
      <c r="AQ610" s="45">
        <v>15431560</v>
      </c>
      <c r="AR610" s="45">
        <v>6342381</v>
      </c>
      <c r="AS610" s="45">
        <v>55</v>
      </c>
      <c r="AT610" s="45">
        <v>381781</v>
      </c>
      <c r="AU610" s="45">
        <v>0.224</v>
      </c>
      <c r="AV610" s="45">
        <v>63</v>
      </c>
      <c r="AW610" s="45">
        <v>240522</v>
      </c>
    </row>
    <row r="611" spans="38:49" ht="14.25" customHeight="1">
      <c r="AL611" s="46" t="s">
        <v>54</v>
      </c>
      <c r="AM611" s="45">
        <v>18</v>
      </c>
      <c r="AN611" s="46" t="s">
        <v>5</v>
      </c>
      <c r="AO611" s="45">
        <v>29</v>
      </c>
      <c r="AP611" s="45">
        <v>21773941</v>
      </c>
      <c r="AQ611" s="45">
        <v>15431560</v>
      </c>
      <c r="AR611" s="45">
        <v>6342381</v>
      </c>
      <c r="AS611" s="45">
        <v>56</v>
      </c>
      <c r="AT611" s="45">
        <v>1658278</v>
      </c>
      <c r="AU611" s="45">
        <v>1</v>
      </c>
      <c r="AV611" s="45">
        <v>63</v>
      </c>
      <c r="AW611" s="45">
        <v>1044715</v>
      </c>
    </row>
    <row r="612" spans="38:49" ht="14.25" customHeight="1">
      <c r="AL612" s="46" t="s">
        <v>54</v>
      </c>
      <c r="AM612" s="45">
        <v>18</v>
      </c>
      <c r="AN612" s="46" t="s">
        <v>5</v>
      </c>
      <c r="AO612" s="45">
        <v>29</v>
      </c>
      <c r="AP612" s="45">
        <v>21773941</v>
      </c>
      <c r="AQ612" s="45">
        <v>15431560</v>
      </c>
      <c r="AR612" s="45">
        <v>6342381</v>
      </c>
      <c r="AS612" s="45">
        <v>57</v>
      </c>
      <c r="AT612" s="45">
        <v>1615119</v>
      </c>
      <c r="AU612" s="45">
        <v>1</v>
      </c>
      <c r="AV612" s="45">
        <v>63</v>
      </c>
      <c r="AW612" s="45">
        <v>1017525</v>
      </c>
    </row>
    <row r="613" spans="38:49" ht="14.25" customHeight="1">
      <c r="AL613" s="46" t="s">
        <v>54</v>
      </c>
      <c r="AM613" s="45">
        <v>18</v>
      </c>
      <c r="AN613" s="46" t="s">
        <v>5</v>
      </c>
      <c r="AO613" s="45">
        <v>29</v>
      </c>
      <c r="AP613" s="45">
        <v>21773941</v>
      </c>
      <c r="AQ613" s="45">
        <v>15431560</v>
      </c>
      <c r="AR613" s="45">
        <v>6342381</v>
      </c>
      <c r="AS613" s="45">
        <v>58</v>
      </c>
      <c r="AT613" s="45">
        <v>1571468</v>
      </c>
      <c r="AU613" s="45">
        <v>1</v>
      </c>
      <c r="AV613" s="45">
        <v>63</v>
      </c>
      <c r="AW613" s="45">
        <v>990025</v>
      </c>
    </row>
    <row r="614" spans="38:49" ht="14.25" customHeight="1">
      <c r="AL614" s="46" t="s">
        <v>54</v>
      </c>
      <c r="AM614" s="45">
        <v>18</v>
      </c>
      <c r="AN614" s="46" t="s">
        <v>5</v>
      </c>
      <c r="AO614" s="45">
        <v>29</v>
      </c>
      <c r="AP614" s="45">
        <v>21773941</v>
      </c>
      <c r="AQ614" s="45">
        <v>15431560</v>
      </c>
      <c r="AR614" s="45">
        <v>6342381</v>
      </c>
      <c r="AS614" s="45">
        <v>59</v>
      </c>
      <c r="AT614" s="45">
        <v>1115736</v>
      </c>
      <c r="AU614" s="45">
        <v>0.73099999999999998</v>
      </c>
      <c r="AV614" s="45">
        <v>62</v>
      </c>
      <c r="AW614" s="45">
        <v>691756</v>
      </c>
    </row>
    <row r="615" spans="38:49" ht="14.25" customHeight="1">
      <c r="AL615" s="46" t="s">
        <v>54</v>
      </c>
      <c r="AM615" s="45">
        <v>19</v>
      </c>
      <c r="AN615" s="46" t="s">
        <v>6</v>
      </c>
      <c r="AO615" s="45">
        <v>6</v>
      </c>
      <c r="AP615" s="45">
        <v>19687504</v>
      </c>
      <c r="AQ615" s="45">
        <v>12309012</v>
      </c>
      <c r="AR615" s="45">
        <v>7378492</v>
      </c>
      <c r="AS615" s="45">
        <v>57</v>
      </c>
      <c r="AT615" s="45">
        <v>1568741</v>
      </c>
      <c r="AU615" s="45">
        <v>0.97099999999999997</v>
      </c>
      <c r="AV615" s="45">
        <v>66</v>
      </c>
      <c r="AW615" s="45">
        <v>1035369</v>
      </c>
    </row>
    <row r="616" spans="38:49" ht="14.25" customHeight="1">
      <c r="AL616" s="46" t="s">
        <v>54</v>
      </c>
      <c r="AM616" s="45">
        <v>19</v>
      </c>
      <c r="AN616" s="46" t="s">
        <v>6</v>
      </c>
      <c r="AO616" s="45">
        <v>6</v>
      </c>
      <c r="AP616" s="45">
        <v>19687504</v>
      </c>
      <c r="AQ616" s="45">
        <v>12309012</v>
      </c>
      <c r="AR616" s="45">
        <v>7378492</v>
      </c>
      <c r="AS616" s="45">
        <v>58</v>
      </c>
      <c r="AT616" s="45">
        <v>1571468</v>
      </c>
      <c r="AU616" s="45">
        <v>1</v>
      </c>
      <c r="AV616" s="45">
        <v>66</v>
      </c>
      <c r="AW616" s="45">
        <v>1037169</v>
      </c>
    </row>
    <row r="617" spans="38:49" ht="14.25" customHeight="1">
      <c r="AL617" s="46" t="s">
        <v>54</v>
      </c>
      <c r="AM617" s="45">
        <v>19</v>
      </c>
      <c r="AN617" s="46" t="s">
        <v>6</v>
      </c>
      <c r="AO617" s="45">
        <v>6</v>
      </c>
      <c r="AP617" s="45">
        <v>19687504</v>
      </c>
      <c r="AQ617" s="45">
        <v>12309012</v>
      </c>
      <c r="AR617" s="45">
        <v>7378492</v>
      </c>
      <c r="AS617" s="45">
        <v>59</v>
      </c>
      <c r="AT617" s="45">
        <v>1527338</v>
      </c>
      <c r="AU617" s="45">
        <v>1</v>
      </c>
      <c r="AV617" s="45">
        <v>66</v>
      </c>
      <c r="AW617" s="45">
        <v>1008043</v>
      </c>
    </row>
    <row r="618" spans="38:49" ht="14.25" customHeight="1">
      <c r="AL618" s="46" t="s">
        <v>54</v>
      </c>
      <c r="AM618" s="45">
        <v>19</v>
      </c>
      <c r="AN618" s="46" t="s">
        <v>6</v>
      </c>
      <c r="AO618" s="45">
        <v>6</v>
      </c>
      <c r="AP618" s="45">
        <v>19687504</v>
      </c>
      <c r="AQ618" s="45">
        <v>12309012</v>
      </c>
      <c r="AR618" s="45">
        <v>7378492</v>
      </c>
      <c r="AS618" s="45">
        <v>60</v>
      </c>
      <c r="AT618" s="45">
        <v>1482743</v>
      </c>
      <c r="AU618" s="45">
        <v>1</v>
      </c>
      <c r="AV618" s="45">
        <v>65</v>
      </c>
      <c r="AW618" s="45">
        <v>963783</v>
      </c>
    </row>
    <row r="619" spans="38:49" ht="14.25" customHeight="1">
      <c r="AL619" s="46" t="s">
        <v>54</v>
      </c>
      <c r="AM619" s="45">
        <v>19</v>
      </c>
      <c r="AN619" s="46" t="s">
        <v>6</v>
      </c>
      <c r="AO619" s="45">
        <v>6</v>
      </c>
      <c r="AP619" s="45">
        <v>19687504</v>
      </c>
      <c r="AQ619" s="45">
        <v>12309012</v>
      </c>
      <c r="AR619" s="45">
        <v>7378492</v>
      </c>
      <c r="AS619" s="45">
        <v>61</v>
      </c>
      <c r="AT619" s="45">
        <v>1228203</v>
      </c>
      <c r="AU619" s="45">
        <v>0.85399999999999998</v>
      </c>
      <c r="AV619" s="45">
        <v>65</v>
      </c>
      <c r="AW619" s="45">
        <v>798332</v>
      </c>
    </row>
    <row r="620" spans="38:49" ht="14.25" customHeight="1">
      <c r="AL620" s="46" t="s">
        <v>54</v>
      </c>
      <c r="AM620" s="45">
        <v>20</v>
      </c>
      <c r="AN620" s="46" t="s">
        <v>6</v>
      </c>
      <c r="AO620" s="45">
        <v>13</v>
      </c>
      <c r="AP620" s="45">
        <v>17617398</v>
      </c>
      <c r="AQ620" s="45">
        <v>9028249</v>
      </c>
      <c r="AR620" s="45">
        <v>8589149</v>
      </c>
      <c r="AS620" s="45">
        <v>58</v>
      </c>
      <c r="AT620" s="45">
        <v>1070102</v>
      </c>
      <c r="AU620" s="45">
        <v>0.68100000000000005</v>
      </c>
      <c r="AV620" s="45">
        <v>68</v>
      </c>
      <c r="AW620" s="45">
        <v>727669</v>
      </c>
    </row>
    <row r="621" spans="38:49" ht="14.25" customHeight="1">
      <c r="AL621" s="46" t="s">
        <v>54</v>
      </c>
      <c r="AM621" s="45">
        <v>20</v>
      </c>
      <c r="AN621" s="46" t="s">
        <v>6</v>
      </c>
      <c r="AO621" s="45">
        <v>13</v>
      </c>
      <c r="AP621" s="45">
        <v>17617398</v>
      </c>
      <c r="AQ621" s="45">
        <v>9028249</v>
      </c>
      <c r="AR621" s="45">
        <v>8589149</v>
      </c>
      <c r="AS621" s="45">
        <v>59</v>
      </c>
      <c r="AT621" s="45">
        <v>1527338</v>
      </c>
      <c r="AU621" s="45">
        <v>1</v>
      </c>
      <c r="AV621" s="45">
        <v>68</v>
      </c>
      <c r="AW621" s="45">
        <v>1038590</v>
      </c>
    </row>
    <row r="622" spans="38:49" ht="14.25" customHeight="1">
      <c r="AL622" s="46" t="s">
        <v>54</v>
      </c>
      <c r="AM622" s="45">
        <v>20</v>
      </c>
      <c r="AN622" s="46" t="s">
        <v>6</v>
      </c>
      <c r="AO622" s="45">
        <v>13</v>
      </c>
      <c r="AP622" s="45">
        <v>17617398</v>
      </c>
      <c r="AQ622" s="45">
        <v>9028249</v>
      </c>
      <c r="AR622" s="45">
        <v>8589149</v>
      </c>
      <c r="AS622" s="45">
        <v>60</v>
      </c>
      <c r="AT622" s="45">
        <v>1482743</v>
      </c>
      <c r="AU622" s="45">
        <v>1</v>
      </c>
      <c r="AV622" s="45">
        <v>68</v>
      </c>
      <c r="AW622" s="45">
        <v>1008265</v>
      </c>
    </row>
    <row r="623" spans="38:49" ht="14.25" customHeight="1">
      <c r="AL623" s="46" t="s">
        <v>54</v>
      </c>
      <c r="AM623" s="45">
        <v>20</v>
      </c>
      <c r="AN623" s="46" t="s">
        <v>6</v>
      </c>
      <c r="AO623" s="45">
        <v>13</v>
      </c>
      <c r="AP623" s="45">
        <v>17617398</v>
      </c>
      <c r="AQ623" s="45">
        <v>9028249</v>
      </c>
      <c r="AR623" s="45">
        <v>8589149</v>
      </c>
      <c r="AS623" s="45">
        <v>61</v>
      </c>
      <c r="AT623" s="45">
        <v>1437696</v>
      </c>
      <c r="AU623" s="45">
        <v>1</v>
      </c>
      <c r="AV623" s="45">
        <v>68</v>
      </c>
      <c r="AW623" s="45">
        <v>977633</v>
      </c>
    </row>
    <row r="624" spans="38:49" ht="14.25" customHeight="1">
      <c r="AL624" s="46" t="s">
        <v>54</v>
      </c>
      <c r="AM624" s="45">
        <v>20</v>
      </c>
      <c r="AN624" s="46" t="s">
        <v>6</v>
      </c>
      <c r="AO624" s="45">
        <v>13</v>
      </c>
      <c r="AP624" s="45">
        <v>17617398</v>
      </c>
      <c r="AQ624" s="45">
        <v>9028249</v>
      </c>
      <c r="AR624" s="45">
        <v>8589149</v>
      </c>
      <c r="AS624" s="45">
        <v>62</v>
      </c>
      <c r="AT624" s="45">
        <v>1392211</v>
      </c>
      <c r="AU624" s="45">
        <v>1</v>
      </c>
      <c r="AV624" s="45">
        <v>68</v>
      </c>
      <c r="AW624" s="45">
        <v>946703</v>
      </c>
    </row>
    <row r="625" spans="38:49" ht="14.25" customHeight="1">
      <c r="AL625" s="46" t="s">
        <v>54</v>
      </c>
      <c r="AM625" s="45">
        <v>20</v>
      </c>
      <c r="AN625" s="46" t="s">
        <v>6</v>
      </c>
      <c r="AO625" s="45">
        <v>13</v>
      </c>
      <c r="AP625" s="45">
        <v>17617398</v>
      </c>
      <c r="AQ625" s="45">
        <v>9028249</v>
      </c>
      <c r="AR625" s="45">
        <v>8589149</v>
      </c>
      <c r="AS625" s="45">
        <v>63</v>
      </c>
      <c r="AT625" s="45">
        <v>1346302</v>
      </c>
      <c r="AU625" s="45">
        <v>1</v>
      </c>
      <c r="AV625" s="45">
        <v>68</v>
      </c>
      <c r="AW625" s="45">
        <v>915485</v>
      </c>
    </row>
    <row r="626" spans="38:49" ht="14.25" customHeight="1">
      <c r="AL626" s="46" t="s">
        <v>54</v>
      </c>
      <c r="AM626" s="45">
        <v>20</v>
      </c>
      <c r="AN626" s="46" t="s">
        <v>6</v>
      </c>
      <c r="AO626" s="45">
        <v>13</v>
      </c>
      <c r="AP626" s="45">
        <v>17617398</v>
      </c>
      <c r="AQ626" s="45">
        <v>9028249</v>
      </c>
      <c r="AR626" s="45">
        <v>8589149</v>
      </c>
      <c r="AS626" s="45">
        <v>64</v>
      </c>
      <c r="AT626" s="45">
        <v>332758</v>
      </c>
      <c r="AU626" s="45">
        <v>0.25600000000000001</v>
      </c>
      <c r="AV626" s="45">
        <v>68</v>
      </c>
      <c r="AW626" s="45">
        <v>226275</v>
      </c>
    </row>
    <row r="627" spans="38:49" ht="14.25" customHeight="1">
      <c r="AL627" s="46" t="s">
        <v>54</v>
      </c>
      <c r="AM627" s="45">
        <v>21</v>
      </c>
      <c r="AN627" s="46" t="s">
        <v>6</v>
      </c>
      <c r="AO627" s="45">
        <v>20</v>
      </c>
      <c r="AP627" s="45">
        <v>15582258</v>
      </c>
      <c r="AQ627" s="45">
        <v>5598297</v>
      </c>
      <c r="AR627" s="45">
        <v>9983961</v>
      </c>
      <c r="AS627" s="45">
        <v>59</v>
      </c>
      <c r="AT627" s="45">
        <v>562300</v>
      </c>
      <c r="AU627" s="45">
        <v>0.36799999999999999</v>
      </c>
      <c r="AV627" s="45">
        <v>70</v>
      </c>
      <c r="AW627" s="45">
        <v>393610</v>
      </c>
    </row>
    <row r="628" spans="38:49" ht="14.25" customHeight="1">
      <c r="AL628" s="46" t="s">
        <v>54</v>
      </c>
      <c r="AM628" s="45">
        <v>21</v>
      </c>
      <c r="AN628" s="46" t="s">
        <v>6</v>
      </c>
      <c r="AO628" s="45">
        <v>20</v>
      </c>
      <c r="AP628" s="45">
        <v>15582258</v>
      </c>
      <c r="AQ628" s="45">
        <v>5598297</v>
      </c>
      <c r="AR628" s="45">
        <v>9983961</v>
      </c>
      <c r="AS628" s="45">
        <v>60</v>
      </c>
      <c r="AT628" s="45">
        <v>1482743</v>
      </c>
      <c r="AU628" s="45">
        <v>1</v>
      </c>
      <c r="AV628" s="45">
        <v>71</v>
      </c>
      <c r="AW628" s="45">
        <v>1052748</v>
      </c>
    </row>
    <row r="629" spans="38:49" ht="14.25" customHeight="1">
      <c r="AL629" s="46" t="s">
        <v>54</v>
      </c>
      <c r="AM629" s="45">
        <v>21</v>
      </c>
      <c r="AN629" s="46" t="s">
        <v>6</v>
      </c>
      <c r="AO629" s="45">
        <v>20</v>
      </c>
      <c r="AP629" s="45">
        <v>15582258</v>
      </c>
      <c r="AQ629" s="45">
        <v>5598297</v>
      </c>
      <c r="AR629" s="45">
        <v>9983961</v>
      </c>
      <c r="AS629" s="45">
        <v>61</v>
      </c>
      <c r="AT629" s="45">
        <v>1437696</v>
      </c>
      <c r="AU629" s="45">
        <v>1</v>
      </c>
      <c r="AV629" s="45">
        <v>71</v>
      </c>
      <c r="AW629" s="45">
        <v>1020764</v>
      </c>
    </row>
    <row r="630" spans="38:49" ht="14.25" customHeight="1">
      <c r="AL630" s="46" t="s">
        <v>54</v>
      </c>
      <c r="AM630" s="45">
        <v>21</v>
      </c>
      <c r="AN630" s="46" t="s">
        <v>6</v>
      </c>
      <c r="AO630" s="45">
        <v>20</v>
      </c>
      <c r="AP630" s="45">
        <v>15582258</v>
      </c>
      <c r="AQ630" s="45">
        <v>5598297</v>
      </c>
      <c r="AR630" s="45">
        <v>9983961</v>
      </c>
      <c r="AS630" s="45">
        <v>62</v>
      </c>
      <c r="AT630" s="45">
        <v>1392211</v>
      </c>
      <c r="AU630" s="45">
        <v>1</v>
      </c>
      <c r="AV630" s="45">
        <v>71</v>
      </c>
      <c r="AW630" s="45">
        <v>988470</v>
      </c>
    </row>
    <row r="631" spans="38:49" ht="14.25" customHeight="1">
      <c r="AL631" s="46" t="s">
        <v>54</v>
      </c>
      <c r="AM631" s="45">
        <v>21</v>
      </c>
      <c r="AN631" s="46" t="s">
        <v>6</v>
      </c>
      <c r="AO631" s="45">
        <v>20</v>
      </c>
      <c r="AP631" s="45">
        <v>15582258</v>
      </c>
      <c r="AQ631" s="45">
        <v>5598297</v>
      </c>
      <c r="AR631" s="45">
        <v>9983961</v>
      </c>
      <c r="AS631" s="45">
        <v>63</v>
      </c>
      <c r="AT631" s="45">
        <v>1346302</v>
      </c>
      <c r="AU631" s="45">
        <v>1</v>
      </c>
      <c r="AV631" s="45">
        <v>71</v>
      </c>
      <c r="AW631" s="45">
        <v>955874</v>
      </c>
    </row>
    <row r="632" spans="38:49" ht="14.25" customHeight="1">
      <c r="AL632" s="46" t="s">
        <v>54</v>
      </c>
      <c r="AM632" s="45">
        <v>21</v>
      </c>
      <c r="AN632" s="46" t="s">
        <v>6</v>
      </c>
      <c r="AO632" s="45">
        <v>20</v>
      </c>
      <c r="AP632" s="45">
        <v>15582258</v>
      </c>
      <c r="AQ632" s="45">
        <v>5598297</v>
      </c>
      <c r="AR632" s="45">
        <v>9983961</v>
      </c>
      <c r="AS632" s="45">
        <v>64</v>
      </c>
      <c r="AT632" s="45">
        <v>1299983</v>
      </c>
      <c r="AU632" s="45">
        <v>1</v>
      </c>
      <c r="AV632" s="45">
        <v>71</v>
      </c>
      <c r="AW632" s="45">
        <v>922988</v>
      </c>
    </row>
    <row r="633" spans="38:49" ht="14.25" customHeight="1">
      <c r="AL633" s="46" t="s">
        <v>54</v>
      </c>
      <c r="AM633" s="45">
        <v>21</v>
      </c>
      <c r="AN633" s="46" t="s">
        <v>6</v>
      </c>
      <c r="AO633" s="45">
        <v>20</v>
      </c>
      <c r="AP633" s="45">
        <v>15582258</v>
      </c>
      <c r="AQ633" s="45">
        <v>5598297</v>
      </c>
      <c r="AR633" s="45">
        <v>9983961</v>
      </c>
      <c r="AS633" s="45">
        <v>65</v>
      </c>
      <c r="AT633" s="45">
        <v>1253268</v>
      </c>
      <c r="AU633" s="45">
        <v>1</v>
      </c>
      <c r="AV633" s="45">
        <v>72</v>
      </c>
      <c r="AW633" s="45">
        <v>902353</v>
      </c>
    </row>
    <row r="634" spans="38:49" ht="14.25" customHeight="1">
      <c r="AL634" s="46" t="s">
        <v>54</v>
      </c>
      <c r="AM634" s="45">
        <v>21</v>
      </c>
      <c r="AN634" s="46" t="s">
        <v>6</v>
      </c>
      <c r="AO634" s="45">
        <v>20</v>
      </c>
      <c r="AP634" s="45">
        <v>15582258</v>
      </c>
      <c r="AQ634" s="45">
        <v>5598297</v>
      </c>
      <c r="AR634" s="45">
        <v>9983961</v>
      </c>
      <c r="AS634" s="45">
        <v>66</v>
      </c>
      <c r="AT634" s="45">
        <v>1209459</v>
      </c>
      <c r="AU634" s="45">
        <v>0.66800000000000004</v>
      </c>
      <c r="AV634" s="45">
        <v>72</v>
      </c>
      <c r="AW634" s="45">
        <v>870810</v>
      </c>
    </row>
    <row r="635" spans="38:49" ht="14.25" customHeight="1">
      <c r="AL635" s="46" t="s">
        <v>54</v>
      </c>
      <c r="AM635" s="45">
        <v>22</v>
      </c>
      <c r="AN635" s="46" t="s">
        <v>6</v>
      </c>
      <c r="AO635" s="45">
        <v>27</v>
      </c>
      <c r="AP635" s="45">
        <v>13600720</v>
      </c>
      <c r="AQ635" s="45">
        <v>2028179</v>
      </c>
      <c r="AR635" s="45">
        <v>11572541</v>
      </c>
      <c r="AS635" s="45">
        <v>60</v>
      </c>
      <c r="AT635" s="45">
        <v>63505</v>
      </c>
      <c r="AU635" s="45">
        <v>4.2999999999999997E-2</v>
      </c>
      <c r="AV635" s="45">
        <v>73</v>
      </c>
      <c r="AW635" s="45">
        <v>46359</v>
      </c>
    </row>
    <row r="636" spans="38:49" ht="14.25" customHeight="1">
      <c r="AL636" s="46" t="s">
        <v>54</v>
      </c>
      <c r="AM636" s="45">
        <v>22</v>
      </c>
      <c r="AN636" s="46" t="s">
        <v>6</v>
      </c>
      <c r="AO636" s="45">
        <v>27</v>
      </c>
      <c r="AP636" s="45">
        <v>13600720</v>
      </c>
      <c r="AQ636" s="45">
        <v>2028179</v>
      </c>
      <c r="AR636" s="45">
        <v>11572541</v>
      </c>
      <c r="AS636" s="45">
        <v>61</v>
      </c>
      <c r="AT636" s="45">
        <v>1437696</v>
      </c>
      <c r="AU636" s="45">
        <v>1</v>
      </c>
      <c r="AV636" s="45">
        <v>73</v>
      </c>
      <c r="AW636" s="45">
        <v>1049518</v>
      </c>
    </row>
    <row r="637" spans="38:49" ht="14.25" customHeight="1">
      <c r="AL637" s="46" t="s">
        <v>54</v>
      </c>
      <c r="AM637" s="45">
        <v>22</v>
      </c>
      <c r="AN637" s="46" t="s">
        <v>6</v>
      </c>
      <c r="AO637" s="45">
        <v>27</v>
      </c>
      <c r="AP637" s="45">
        <v>13600720</v>
      </c>
      <c r="AQ637" s="45">
        <v>2028179</v>
      </c>
      <c r="AR637" s="45">
        <v>11572541</v>
      </c>
      <c r="AS637" s="45">
        <v>62</v>
      </c>
      <c r="AT637" s="45">
        <v>1392211</v>
      </c>
      <c r="AU637" s="45">
        <v>1</v>
      </c>
      <c r="AV637" s="45">
        <v>73</v>
      </c>
      <c r="AW637" s="45">
        <v>1016314</v>
      </c>
    </row>
    <row r="638" spans="38:49" ht="14.25" customHeight="1">
      <c r="AL638" s="46" t="s">
        <v>54</v>
      </c>
      <c r="AM638" s="45">
        <v>22</v>
      </c>
      <c r="AN638" s="46" t="s">
        <v>6</v>
      </c>
      <c r="AO638" s="45">
        <v>27</v>
      </c>
      <c r="AP638" s="45">
        <v>13600720</v>
      </c>
      <c r="AQ638" s="45">
        <v>2028179</v>
      </c>
      <c r="AR638" s="45">
        <v>11572541</v>
      </c>
      <c r="AS638" s="45">
        <v>63</v>
      </c>
      <c r="AT638" s="45">
        <v>1346302</v>
      </c>
      <c r="AU638" s="45">
        <v>1</v>
      </c>
      <c r="AV638" s="45">
        <v>73</v>
      </c>
      <c r="AW638" s="45">
        <v>982800</v>
      </c>
    </row>
    <row r="639" spans="38:49" ht="14.25" customHeight="1">
      <c r="AL639" s="46" t="s">
        <v>54</v>
      </c>
      <c r="AM639" s="45">
        <v>22</v>
      </c>
      <c r="AN639" s="46" t="s">
        <v>6</v>
      </c>
      <c r="AO639" s="45">
        <v>27</v>
      </c>
      <c r="AP639" s="45">
        <v>13600720</v>
      </c>
      <c r="AQ639" s="45">
        <v>2028179</v>
      </c>
      <c r="AR639" s="45">
        <v>11572541</v>
      </c>
      <c r="AS639" s="45">
        <v>64</v>
      </c>
      <c r="AT639" s="45">
        <v>1299983</v>
      </c>
      <c r="AU639" s="45">
        <v>1</v>
      </c>
      <c r="AV639" s="45">
        <v>74</v>
      </c>
      <c r="AW639" s="45">
        <v>961987</v>
      </c>
    </row>
    <row r="640" spans="38:49" ht="14.25" customHeight="1">
      <c r="AL640" s="46" t="s">
        <v>54</v>
      </c>
      <c r="AM640" s="45">
        <v>22</v>
      </c>
      <c r="AN640" s="46" t="s">
        <v>6</v>
      </c>
      <c r="AO640" s="45">
        <v>27</v>
      </c>
      <c r="AP640" s="45">
        <v>13600720</v>
      </c>
      <c r="AQ640" s="45">
        <v>2028179</v>
      </c>
      <c r="AR640" s="45">
        <v>11572541</v>
      </c>
      <c r="AS640" s="45">
        <v>65</v>
      </c>
      <c r="AT640" s="45">
        <v>1253268</v>
      </c>
      <c r="AU640" s="45">
        <v>1</v>
      </c>
      <c r="AV640" s="45">
        <v>74</v>
      </c>
      <c r="AW640" s="45">
        <v>927418</v>
      </c>
    </row>
    <row r="641" spans="38:49" ht="14.25" customHeight="1">
      <c r="AL641" s="46" t="s">
        <v>54</v>
      </c>
      <c r="AM641" s="45">
        <v>22</v>
      </c>
      <c r="AN641" s="46" t="s">
        <v>6</v>
      </c>
      <c r="AO641" s="45">
        <v>27</v>
      </c>
      <c r="AP641" s="45">
        <v>13600720</v>
      </c>
      <c r="AQ641" s="45">
        <v>2028179</v>
      </c>
      <c r="AR641" s="45">
        <v>11572541</v>
      </c>
      <c r="AS641" s="45">
        <v>66</v>
      </c>
      <c r="AT641" s="45">
        <v>1809257</v>
      </c>
      <c r="AU641" s="45">
        <v>1</v>
      </c>
      <c r="AV641" s="45">
        <v>74</v>
      </c>
      <c r="AW641" s="45">
        <v>1338850</v>
      </c>
    </row>
    <row r="642" spans="38:49" ht="14.25" customHeight="1">
      <c r="AL642" s="46" t="s">
        <v>54</v>
      </c>
      <c r="AM642" s="45">
        <v>22</v>
      </c>
      <c r="AN642" s="46" t="s">
        <v>6</v>
      </c>
      <c r="AO642" s="45">
        <v>27</v>
      </c>
      <c r="AP642" s="45">
        <v>13600720</v>
      </c>
      <c r="AQ642" s="45">
        <v>2028179</v>
      </c>
      <c r="AR642" s="45">
        <v>11572541</v>
      </c>
      <c r="AS642" s="45">
        <v>67</v>
      </c>
      <c r="AT642" s="45">
        <v>1738061</v>
      </c>
      <c r="AU642" s="45">
        <v>1</v>
      </c>
      <c r="AV642" s="45">
        <v>75</v>
      </c>
      <c r="AW642" s="45">
        <v>1303546</v>
      </c>
    </row>
    <row r="643" spans="38:49" ht="14.25" customHeight="1">
      <c r="AL643" s="46" t="s">
        <v>54</v>
      </c>
      <c r="AM643" s="45">
        <v>22</v>
      </c>
      <c r="AN643" s="46" t="s">
        <v>6</v>
      </c>
      <c r="AO643" s="45">
        <v>27</v>
      </c>
      <c r="AP643" s="45">
        <v>13600720</v>
      </c>
      <c r="AQ643" s="45">
        <v>2028179</v>
      </c>
      <c r="AR643" s="45">
        <v>11572541</v>
      </c>
      <c r="AS643" s="45">
        <v>68</v>
      </c>
      <c r="AT643" s="45">
        <v>1232259</v>
      </c>
      <c r="AU643" s="45">
        <v>0.74</v>
      </c>
      <c r="AV643" s="45">
        <v>76</v>
      </c>
      <c r="AW643" s="45">
        <v>936517</v>
      </c>
    </row>
    <row r="644" spans="38:49" ht="14.25" customHeight="1">
      <c r="AL644" s="46" t="s">
        <v>54</v>
      </c>
      <c r="AM644" s="45">
        <v>23</v>
      </c>
      <c r="AN644" s="46" t="s">
        <v>7</v>
      </c>
      <c r="AO644" s="45">
        <v>3</v>
      </c>
      <c r="AP644" s="45">
        <v>11691420</v>
      </c>
      <c r="AQ644" s="45">
        <v>0</v>
      </c>
      <c r="AR644" s="45">
        <v>11691420</v>
      </c>
      <c r="AS644" s="45">
        <v>62</v>
      </c>
      <c r="AT644" s="45">
        <v>984111</v>
      </c>
      <c r="AU644" s="45">
        <v>0.70699999999999996</v>
      </c>
      <c r="AV644" s="45">
        <v>75</v>
      </c>
      <c r="AW644" s="45">
        <v>738083</v>
      </c>
    </row>
    <row r="645" spans="38:49" ht="14.25" customHeight="1">
      <c r="AL645" s="46" t="s">
        <v>54</v>
      </c>
      <c r="AM645" s="45">
        <v>23</v>
      </c>
      <c r="AN645" s="46" t="s">
        <v>7</v>
      </c>
      <c r="AO645" s="45">
        <v>3</v>
      </c>
      <c r="AP645" s="45">
        <v>11691420</v>
      </c>
      <c r="AQ645" s="45">
        <v>0</v>
      </c>
      <c r="AR645" s="45">
        <v>11691420</v>
      </c>
      <c r="AS645" s="45">
        <v>63</v>
      </c>
      <c r="AT645" s="45">
        <v>1346302</v>
      </c>
      <c r="AU645" s="45">
        <v>1</v>
      </c>
      <c r="AV645" s="45">
        <v>75</v>
      </c>
      <c r="AW645" s="45">
        <v>1009726</v>
      </c>
    </row>
    <row r="646" spans="38:49" ht="14.25" customHeight="1">
      <c r="AL646" s="46" t="s">
        <v>54</v>
      </c>
      <c r="AM646" s="45">
        <v>23</v>
      </c>
      <c r="AN646" s="46" t="s">
        <v>7</v>
      </c>
      <c r="AO646" s="45">
        <v>3</v>
      </c>
      <c r="AP646" s="45">
        <v>11691420</v>
      </c>
      <c r="AQ646" s="45">
        <v>0</v>
      </c>
      <c r="AR646" s="45">
        <v>11691420</v>
      </c>
      <c r="AS646" s="45">
        <v>64</v>
      </c>
      <c r="AT646" s="45">
        <v>1299983</v>
      </c>
      <c r="AU646" s="45">
        <v>1</v>
      </c>
      <c r="AV646" s="45">
        <v>76</v>
      </c>
      <c r="AW646" s="45">
        <v>987987</v>
      </c>
    </row>
    <row r="647" spans="38:49" ht="14.25" customHeight="1">
      <c r="AL647" s="46" t="s">
        <v>54</v>
      </c>
      <c r="AM647" s="45">
        <v>23</v>
      </c>
      <c r="AN647" s="46" t="s">
        <v>7</v>
      </c>
      <c r="AO647" s="45">
        <v>3</v>
      </c>
      <c r="AP647" s="45">
        <v>11691420</v>
      </c>
      <c r="AQ647" s="45">
        <v>0</v>
      </c>
      <c r="AR647" s="45">
        <v>11691420</v>
      </c>
      <c r="AS647" s="45">
        <v>65</v>
      </c>
      <c r="AT647" s="45">
        <v>1253268</v>
      </c>
      <c r="AU647" s="45">
        <v>1</v>
      </c>
      <c r="AV647" s="45">
        <v>76</v>
      </c>
      <c r="AW647" s="45">
        <v>952484</v>
      </c>
    </row>
    <row r="648" spans="38:49" ht="14.25" customHeight="1">
      <c r="AL648" s="46" t="s">
        <v>54</v>
      </c>
      <c r="AM648" s="45">
        <v>23</v>
      </c>
      <c r="AN648" s="46" t="s">
        <v>7</v>
      </c>
      <c r="AO648" s="45">
        <v>3</v>
      </c>
      <c r="AP648" s="45">
        <v>11691420</v>
      </c>
      <c r="AQ648" s="45">
        <v>0</v>
      </c>
      <c r="AR648" s="45">
        <v>11691420</v>
      </c>
      <c r="AS648" s="45">
        <v>66</v>
      </c>
      <c r="AT648" s="45">
        <v>1809257</v>
      </c>
      <c r="AU648" s="45">
        <v>1</v>
      </c>
      <c r="AV648" s="45">
        <v>77</v>
      </c>
      <c r="AW648" s="45">
        <v>1393128</v>
      </c>
    </row>
    <row r="649" spans="38:49" ht="14.25" customHeight="1">
      <c r="AL649" s="46" t="s">
        <v>54</v>
      </c>
      <c r="AM649" s="45">
        <v>23</v>
      </c>
      <c r="AN649" s="46" t="s">
        <v>7</v>
      </c>
      <c r="AO649" s="45">
        <v>3</v>
      </c>
      <c r="AP649" s="45">
        <v>11691420</v>
      </c>
      <c r="AQ649" s="45">
        <v>0</v>
      </c>
      <c r="AR649" s="45">
        <v>11691420</v>
      </c>
      <c r="AS649" s="45">
        <v>67</v>
      </c>
      <c r="AT649" s="45">
        <v>1738061</v>
      </c>
      <c r="AU649" s="45">
        <v>1</v>
      </c>
      <c r="AV649" s="45">
        <v>77</v>
      </c>
      <c r="AW649" s="45">
        <v>1338307</v>
      </c>
    </row>
    <row r="650" spans="38:49" ht="14.25" customHeight="1">
      <c r="AL650" s="46" t="s">
        <v>54</v>
      </c>
      <c r="AM650" s="45">
        <v>23</v>
      </c>
      <c r="AN650" s="46" t="s">
        <v>7</v>
      </c>
      <c r="AO650" s="45">
        <v>3</v>
      </c>
      <c r="AP650" s="45">
        <v>11691420</v>
      </c>
      <c r="AQ650" s="45">
        <v>0</v>
      </c>
      <c r="AR650" s="45">
        <v>11691420</v>
      </c>
      <c r="AS650" s="45">
        <v>68</v>
      </c>
      <c r="AT650" s="45">
        <v>1666335</v>
      </c>
      <c r="AU650" s="45">
        <v>1</v>
      </c>
      <c r="AV650" s="45">
        <v>78</v>
      </c>
      <c r="AW650" s="45">
        <v>1299741</v>
      </c>
    </row>
    <row r="651" spans="38:49" ht="14.25" customHeight="1">
      <c r="AL651" s="46" t="s">
        <v>54</v>
      </c>
      <c r="AM651" s="45">
        <v>23</v>
      </c>
      <c r="AN651" s="46" t="s">
        <v>7</v>
      </c>
      <c r="AO651" s="45">
        <v>3</v>
      </c>
      <c r="AP651" s="45">
        <v>11691420</v>
      </c>
      <c r="AQ651" s="45">
        <v>0</v>
      </c>
      <c r="AR651" s="45">
        <v>11691420</v>
      </c>
      <c r="AS651" s="45">
        <v>69</v>
      </c>
      <c r="AT651" s="45">
        <v>1594102</v>
      </c>
      <c r="AU651" s="45">
        <v>1</v>
      </c>
      <c r="AV651" s="45">
        <v>79</v>
      </c>
      <c r="AW651" s="45">
        <v>1259341</v>
      </c>
    </row>
    <row r="652" spans="38:49" ht="14.25" customHeight="1">
      <c r="AL652" s="46" t="s">
        <v>54</v>
      </c>
      <c r="AM652" s="45">
        <v>24</v>
      </c>
      <c r="AN652" s="46" t="s">
        <v>7</v>
      </c>
      <c r="AO652" s="45">
        <v>10</v>
      </c>
      <c r="AP652" s="45">
        <v>9872994</v>
      </c>
      <c r="AQ652" s="45">
        <v>0</v>
      </c>
      <c r="AR652" s="45">
        <v>9872994</v>
      </c>
      <c r="AS652" s="45">
        <v>63</v>
      </c>
      <c r="AT652" s="45">
        <v>511987</v>
      </c>
      <c r="AU652" s="45">
        <v>0.38</v>
      </c>
      <c r="AV652" s="45">
        <v>76</v>
      </c>
      <c r="AW652" s="45">
        <v>389110</v>
      </c>
    </row>
    <row r="653" spans="38:49" ht="14.25" customHeight="1">
      <c r="AL653" s="46" t="s">
        <v>54</v>
      </c>
      <c r="AM653" s="45">
        <v>24</v>
      </c>
      <c r="AN653" s="46" t="s">
        <v>7</v>
      </c>
      <c r="AO653" s="45">
        <v>10</v>
      </c>
      <c r="AP653" s="45">
        <v>9872994</v>
      </c>
      <c r="AQ653" s="45">
        <v>0</v>
      </c>
      <c r="AR653" s="45">
        <v>9872994</v>
      </c>
      <c r="AS653" s="45">
        <v>64</v>
      </c>
      <c r="AT653" s="45">
        <v>1299983</v>
      </c>
      <c r="AU653" s="45">
        <v>1</v>
      </c>
      <c r="AV653" s="45">
        <v>77</v>
      </c>
      <c r="AW653" s="45">
        <v>1000987</v>
      </c>
    </row>
    <row r="654" spans="38:49" ht="14.25" customHeight="1">
      <c r="AL654" s="46" t="s">
        <v>54</v>
      </c>
      <c r="AM654" s="45">
        <v>24</v>
      </c>
      <c r="AN654" s="46" t="s">
        <v>7</v>
      </c>
      <c r="AO654" s="45">
        <v>10</v>
      </c>
      <c r="AP654" s="45">
        <v>9872994</v>
      </c>
      <c r="AQ654" s="45">
        <v>0</v>
      </c>
      <c r="AR654" s="45">
        <v>9872994</v>
      </c>
      <c r="AS654" s="45">
        <v>65</v>
      </c>
      <c r="AT654" s="45">
        <v>1253268</v>
      </c>
      <c r="AU654" s="45">
        <v>1</v>
      </c>
      <c r="AV654" s="45">
        <v>77</v>
      </c>
      <c r="AW654" s="45">
        <v>965016</v>
      </c>
    </row>
    <row r="655" spans="38:49" ht="14.25" customHeight="1">
      <c r="AL655" s="46" t="s">
        <v>54</v>
      </c>
      <c r="AM655" s="45">
        <v>24</v>
      </c>
      <c r="AN655" s="46" t="s">
        <v>7</v>
      </c>
      <c r="AO655" s="45">
        <v>10</v>
      </c>
      <c r="AP655" s="45">
        <v>9872994</v>
      </c>
      <c r="AQ655" s="45">
        <v>0</v>
      </c>
      <c r="AR655" s="45">
        <v>9872994</v>
      </c>
      <c r="AS655" s="45">
        <v>66</v>
      </c>
      <c r="AT655" s="45">
        <v>1809257</v>
      </c>
      <c r="AU655" s="45">
        <v>1</v>
      </c>
      <c r="AV655" s="45">
        <v>78</v>
      </c>
      <c r="AW655" s="45">
        <v>1411220</v>
      </c>
    </row>
    <row r="656" spans="38:49" ht="14.25" customHeight="1">
      <c r="AL656" s="46" t="s">
        <v>54</v>
      </c>
      <c r="AM656" s="45">
        <v>24</v>
      </c>
      <c r="AN656" s="46" t="s">
        <v>7</v>
      </c>
      <c r="AO656" s="45">
        <v>10</v>
      </c>
      <c r="AP656" s="45">
        <v>9872994</v>
      </c>
      <c r="AQ656" s="45">
        <v>0</v>
      </c>
      <c r="AR656" s="45">
        <v>9872994</v>
      </c>
      <c r="AS656" s="45">
        <v>67</v>
      </c>
      <c r="AT656" s="45">
        <v>1738061</v>
      </c>
      <c r="AU656" s="45">
        <v>1</v>
      </c>
      <c r="AV656" s="45">
        <v>79</v>
      </c>
      <c r="AW656" s="45">
        <v>1373068</v>
      </c>
    </row>
    <row r="657" spans="38:49" ht="14.25" customHeight="1">
      <c r="AL657" s="46" t="s">
        <v>54</v>
      </c>
      <c r="AM657" s="45">
        <v>24</v>
      </c>
      <c r="AN657" s="46" t="s">
        <v>7</v>
      </c>
      <c r="AO657" s="45">
        <v>10</v>
      </c>
      <c r="AP657" s="45">
        <v>9872994</v>
      </c>
      <c r="AQ657" s="45">
        <v>0</v>
      </c>
      <c r="AR657" s="45">
        <v>9872994</v>
      </c>
      <c r="AS657" s="45">
        <v>68</v>
      </c>
      <c r="AT657" s="45">
        <v>1666335</v>
      </c>
      <c r="AU657" s="45">
        <v>1</v>
      </c>
      <c r="AV657" s="45">
        <v>80</v>
      </c>
      <c r="AW657" s="45">
        <v>1333068</v>
      </c>
    </row>
    <row r="658" spans="38:49" ht="14.25" customHeight="1">
      <c r="AL658" s="46" t="s">
        <v>54</v>
      </c>
      <c r="AM658" s="45">
        <v>24</v>
      </c>
      <c r="AN658" s="46" t="s">
        <v>7</v>
      </c>
      <c r="AO658" s="45">
        <v>10</v>
      </c>
      <c r="AP658" s="45">
        <v>9872994</v>
      </c>
      <c r="AQ658" s="45">
        <v>0</v>
      </c>
      <c r="AR658" s="45">
        <v>9872994</v>
      </c>
      <c r="AS658" s="45">
        <v>69</v>
      </c>
      <c r="AT658" s="45">
        <v>1594102</v>
      </c>
      <c r="AU658" s="45">
        <v>1</v>
      </c>
      <c r="AV658" s="45">
        <v>81</v>
      </c>
      <c r="AW658" s="45">
        <v>1291223</v>
      </c>
    </row>
    <row r="659" spans="38:49" ht="14.25" customHeight="1">
      <c r="AL659" s="46" t="s">
        <v>54</v>
      </c>
      <c r="AM659" s="45">
        <v>25</v>
      </c>
      <c r="AN659" s="46" t="s">
        <v>7</v>
      </c>
      <c r="AO659" s="45">
        <v>17</v>
      </c>
      <c r="AP659" s="45">
        <v>8164077</v>
      </c>
      <c r="AQ659" s="45">
        <v>0</v>
      </c>
      <c r="AR659" s="45">
        <v>8164077</v>
      </c>
      <c r="AS659" s="45">
        <v>64</v>
      </c>
      <c r="AT659" s="45">
        <v>103053</v>
      </c>
      <c r="AU659" s="45">
        <v>7.9000000000000001E-2</v>
      </c>
      <c r="AV659" s="45">
        <v>77</v>
      </c>
      <c r="AW659" s="45">
        <v>79351</v>
      </c>
    </row>
    <row r="660" spans="38:49" ht="14.25" customHeight="1">
      <c r="AL660" s="46" t="s">
        <v>54</v>
      </c>
      <c r="AM660" s="45">
        <v>25</v>
      </c>
      <c r="AN660" s="46" t="s">
        <v>7</v>
      </c>
      <c r="AO660" s="45">
        <v>17</v>
      </c>
      <c r="AP660" s="45">
        <v>8164077</v>
      </c>
      <c r="AQ660" s="45">
        <v>0</v>
      </c>
      <c r="AR660" s="45">
        <v>8164077</v>
      </c>
      <c r="AS660" s="45">
        <v>65</v>
      </c>
      <c r="AT660" s="45">
        <v>1253268</v>
      </c>
      <c r="AU660" s="45">
        <v>1</v>
      </c>
      <c r="AV660" s="45">
        <v>78</v>
      </c>
      <c r="AW660" s="45">
        <v>977549</v>
      </c>
    </row>
    <row r="661" spans="38:49" ht="14.25" customHeight="1">
      <c r="AL661" s="46" t="s">
        <v>54</v>
      </c>
      <c r="AM661" s="45">
        <v>25</v>
      </c>
      <c r="AN661" s="46" t="s">
        <v>7</v>
      </c>
      <c r="AO661" s="45">
        <v>17</v>
      </c>
      <c r="AP661" s="45">
        <v>8164077</v>
      </c>
      <c r="AQ661" s="45">
        <v>0</v>
      </c>
      <c r="AR661" s="45">
        <v>8164077</v>
      </c>
      <c r="AS661" s="45">
        <v>66</v>
      </c>
      <c r="AT661" s="45">
        <v>1809257</v>
      </c>
      <c r="AU661" s="45">
        <v>1</v>
      </c>
      <c r="AV661" s="45">
        <v>79</v>
      </c>
      <c r="AW661" s="45">
        <v>1429313</v>
      </c>
    </row>
    <row r="662" spans="38:49" ht="14.25" customHeight="1">
      <c r="AL662" s="46" t="s">
        <v>54</v>
      </c>
      <c r="AM662" s="45">
        <v>25</v>
      </c>
      <c r="AN662" s="46" t="s">
        <v>7</v>
      </c>
      <c r="AO662" s="45">
        <v>17</v>
      </c>
      <c r="AP662" s="45">
        <v>8164077</v>
      </c>
      <c r="AQ662" s="45">
        <v>0</v>
      </c>
      <c r="AR662" s="45">
        <v>8164077</v>
      </c>
      <c r="AS662" s="45">
        <v>67</v>
      </c>
      <c r="AT662" s="45">
        <v>1738061</v>
      </c>
      <c r="AU662" s="45">
        <v>1</v>
      </c>
      <c r="AV662" s="45">
        <v>80</v>
      </c>
      <c r="AW662" s="45">
        <v>1390449</v>
      </c>
    </row>
    <row r="663" spans="38:49" ht="14.25" customHeight="1">
      <c r="AL663" s="46" t="s">
        <v>54</v>
      </c>
      <c r="AM663" s="45">
        <v>25</v>
      </c>
      <c r="AN663" s="46" t="s">
        <v>7</v>
      </c>
      <c r="AO663" s="45">
        <v>17</v>
      </c>
      <c r="AP663" s="45">
        <v>8164077</v>
      </c>
      <c r="AQ663" s="45">
        <v>0</v>
      </c>
      <c r="AR663" s="45">
        <v>8164077</v>
      </c>
      <c r="AS663" s="45">
        <v>68</v>
      </c>
      <c r="AT663" s="45">
        <v>1666335</v>
      </c>
      <c r="AU663" s="45">
        <v>1</v>
      </c>
      <c r="AV663" s="45">
        <v>81</v>
      </c>
      <c r="AW663" s="45">
        <v>1349731</v>
      </c>
    </row>
    <row r="664" spans="38:49" ht="14.25" customHeight="1">
      <c r="AL664" s="46" t="s">
        <v>54</v>
      </c>
      <c r="AM664" s="45">
        <v>25</v>
      </c>
      <c r="AN664" s="46" t="s">
        <v>7</v>
      </c>
      <c r="AO664" s="45">
        <v>17</v>
      </c>
      <c r="AP664" s="45">
        <v>8164077</v>
      </c>
      <c r="AQ664" s="45">
        <v>0</v>
      </c>
      <c r="AR664" s="45">
        <v>8164077</v>
      </c>
      <c r="AS664" s="45">
        <v>69</v>
      </c>
      <c r="AT664" s="45">
        <v>1594102</v>
      </c>
      <c r="AU664" s="45">
        <v>1</v>
      </c>
      <c r="AV664" s="45">
        <v>82</v>
      </c>
      <c r="AW664" s="45">
        <v>1307164</v>
      </c>
    </row>
    <row r="665" spans="38:49" ht="14.25" customHeight="1">
      <c r="AL665" s="46" t="s">
        <v>54</v>
      </c>
      <c r="AM665" s="45">
        <v>26</v>
      </c>
      <c r="AN665" s="46" t="s">
        <v>7</v>
      </c>
      <c r="AO665" s="45">
        <v>24</v>
      </c>
      <c r="AP665" s="45">
        <v>6583305</v>
      </c>
      <c r="AQ665" s="45">
        <v>0</v>
      </c>
      <c r="AR665" s="45">
        <v>6583305</v>
      </c>
      <c r="AS665" s="45">
        <v>66</v>
      </c>
      <c r="AT665" s="45">
        <v>1584806</v>
      </c>
      <c r="AU665" s="45">
        <v>0.876</v>
      </c>
      <c r="AV665" s="45">
        <v>79</v>
      </c>
      <c r="AW665" s="45">
        <v>1251997</v>
      </c>
    </row>
    <row r="666" spans="38:49" ht="14.25" customHeight="1">
      <c r="AL666" s="46" t="s">
        <v>54</v>
      </c>
      <c r="AM666" s="45">
        <v>26</v>
      </c>
      <c r="AN666" s="46" t="s">
        <v>7</v>
      </c>
      <c r="AO666" s="45">
        <v>24</v>
      </c>
      <c r="AP666" s="45">
        <v>6583305</v>
      </c>
      <c r="AQ666" s="45">
        <v>0</v>
      </c>
      <c r="AR666" s="45">
        <v>6583305</v>
      </c>
      <c r="AS666" s="45">
        <v>67</v>
      </c>
      <c r="AT666" s="45">
        <v>1738061</v>
      </c>
      <c r="AU666" s="45">
        <v>1</v>
      </c>
      <c r="AV666" s="45">
        <v>80</v>
      </c>
      <c r="AW666" s="45">
        <v>1390449</v>
      </c>
    </row>
    <row r="667" spans="38:49" ht="14.25" customHeight="1">
      <c r="AL667" s="46" t="s">
        <v>54</v>
      </c>
      <c r="AM667" s="45">
        <v>26</v>
      </c>
      <c r="AN667" s="46" t="s">
        <v>7</v>
      </c>
      <c r="AO667" s="45">
        <v>24</v>
      </c>
      <c r="AP667" s="45">
        <v>6583305</v>
      </c>
      <c r="AQ667" s="45">
        <v>0</v>
      </c>
      <c r="AR667" s="45">
        <v>6583305</v>
      </c>
      <c r="AS667" s="45">
        <v>68</v>
      </c>
      <c r="AT667" s="45">
        <v>1666335</v>
      </c>
      <c r="AU667" s="45">
        <v>1</v>
      </c>
      <c r="AV667" s="45">
        <v>81</v>
      </c>
      <c r="AW667" s="45">
        <v>1349731</v>
      </c>
    </row>
    <row r="668" spans="38:49" ht="14.25" customHeight="1">
      <c r="AL668" s="46" t="s">
        <v>54</v>
      </c>
      <c r="AM668" s="45">
        <v>26</v>
      </c>
      <c r="AN668" s="46" t="s">
        <v>7</v>
      </c>
      <c r="AO668" s="45">
        <v>24</v>
      </c>
      <c r="AP668" s="45">
        <v>6583305</v>
      </c>
      <c r="AQ668" s="45">
        <v>0</v>
      </c>
      <c r="AR668" s="45">
        <v>6583305</v>
      </c>
      <c r="AS668" s="45">
        <v>69</v>
      </c>
      <c r="AT668" s="45">
        <v>1594102</v>
      </c>
      <c r="AU668" s="45">
        <v>1</v>
      </c>
      <c r="AV668" s="45">
        <v>82</v>
      </c>
      <c r="AW668" s="45">
        <v>1307164</v>
      </c>
    </row>
    <row r="669" spans="38:49" ht="14.25" customHeight="1">
      <c r="AL669" s="46" t="s">
        <v>54</v>
      </c>
      <c r="AM669" s="45">
        <v>27</v>
      </c>
      <c r="AN669" s="46" t="s">
        <v>8</v>
      </c>
      <c r="AO669" s="45">
        <v>1</v>
      </c>
      <c r="AP669" s="45">
        <v>5149314</v>
      </c>
      <c r="AQ669" s="45">
        <v>0</v>
      </c>
      <c r="AR669" s="45">
        <v>5149314</v>
      </c>
      <c r="AS669" s="45">
        <v>66</v>
      </c>
      <c r="AT669" s="45">
        <v>150815</v>
      </c>
      <c r="AU669" s="45">
        <v>8.3000000000000004E-2</v>
      </c>
      <c r="AV669" s="45">
        <v>78</v>
      </c>
      <c r="AW669" s="45">
        <v>117636</v>
      </c>
    </row>
    <row r="670" spans="38:49" ht="14.25" customHeight="1">
      <c r="AL670" s="46" t="s">
        <v>54</v>
      </c>
      <c r="AM670" s="45">
        <v>27</v>
      </c>
      <c r="AN670" s="46" t="s">
        <v>8</v>
      </c>
      <c r="AO670" s="45">
        <v>1</v>
      </c>
      <c r="AP670" s="45">
        <v>5149314</v>
      </c>
      <c r="AQ670" s="45">
        <v>0</v>
      </c>
      <c r="AR670" s="45">
        <v>5149314</v>
      </c>
      <c r="AS670" s="45">
        <v>67</v>
      </c>
      <c r="AT670" s="45">
        <v>1738061</v>
      </c>
      <c r="AU670" s="45">
        <v>1</v>
      </c>
      <c r="AV670" s="45">
        <v>79</v>
      </c>
      <c r="AW670" s="45">
        <v>1373068</v>
      </c>
    </row>
    <row r="671" spans="38:49" ht="14.25" customHeight="1">
      <c r="AL671" s="46" t="s">
        <v>54</v>
      </c>
      <c r="AM671" s="45">
        <v>27</v>
      </c>
      <c r="AN671" s="46" t="s">
        <v>8</v>
      </c>
      <c r="AO671" s="45">
        <v>1</v>
      </c>
      <c r="AP671" s="45">
        <v>5149314</v>
      </c>
      <c r="AQ671" s="45">
        <v>0</v>
      </c>
      <c r="AR671" s="45">
        <v>5149314</v>
      </c>
      <c r="AS671" s="45">
        <v>68</v>
      </c>
      <c r="AT671" s="45">
        <v>1666335</v>
      </c>
      <c r="AU671" s="45">
        <v>1</v>
      </c>
      <c r="AV671" s="45">
        <v>80</v>
      </c>
      <c r="AW671" s="45">
        <v>1333068</v>
      </c>
    </row>
    <row r="672" spans="38:49" ht="14.25" customHeight="1">
      <c r="AL672" s="46" t="s">
        <v>54</v>
      </c>
      <c r="AM672" s="45">
        <v>27</v>
      </c>
      <c r="AN672" s="46" t="s">
        <v>8</v>
      </c>
      <c r="AO672" s="45">
        <v>1</v>
      </c>
      <c r="AP672" s="45">
        <v>5149314</v>
      </c>
      <c r="AQ672" s="45">
        <v>0</v>
      </c>
      <c r="AR672" s="45">
        <v>5149314</v>
      </c>
      <c r="AS672" s="45">
        <v>69</v>
      </c>
      <c r="AT672" s="45">
        <v>1594102</v>
      </c>
      <c r="AU672" s="45">
        <v>1</v>
      </c>
      <c r="AV672" s="45">
        <v>81</v>
      </c>
      <c r="AW672" s="45">
        <v>1291223</v>
      </c>
    </row>
    <row r="673" spans="38:49" ht="14.25" customHeight="1">
      <c r="AL673" s="46" t="s">
        <v>54</v>
      </c>
      <c r="AM673" s="45">
        <v>28</v>
      </c>
      <c r="AN673" s="46" t="s">
        <v>8</v>
      </c>
      <c r="AO673" s="45">
        <v>8</v>
      </c>
      <c r="AP673" s="45">
        <v>3880740</v>
      </c>
      <c r="AQ673" s="45">
        <v>0</v>
      </c>
      <c r="AR673" s="45">
        <v>3880740</v>
      </c>
      <c r="AS673" s="45">
        <v>67</v>
      </c>
      <c r="AT673" s="45">
        <v>620302</v>
      </c>
      <c r="AU673" s="45">
        <v>0.35699999999999998</v>
      </c>
      <c r="AV673" s="45">
        <v>77</v>
      </c>
      <c r="AW673" s="45">
        <v>477633</v>
      </c>
    </row>
    <row r="674" spans="38:49" ht="14.25" customHeight="1">
      <c r="AL674" s="46" t="s">
        <v>54</v>
      </c>
      <c r="AM674" s="45">
        <v>28</v>
      </c>
      <c r="AN674" s="46" t="s">
        <v>8</v>
      </c>
      <c r="AO674" s="45">
        <v>8</v>
      </c>
      <c r="AP674" s="45">
        <v>3880740</v>
      </c>
      <c r="AQ674" s="45">
        <v>0</v>
      </c>
      <c r="AR674" s="45">
        <v>3880740</v>
      </c>
      <c r="AS674" s="45">
        <v>68</v>
      </c>
      <c r="AT674" s="45">
        <v>1666335</v>
      </c>
      <c r="AU674" s="45">
        <v>1</v>
      </c>
      <c r="AV674" s="45">
        <v>78</v>
      </c>
      <c r="AW674" s="45">
        <v>1299741</v>
      </c>
    </row>
    <row r="675" spans="38:49" ht="14.25" customHeight="1">
      <c r="AL675" s="46" t="s">
        <v>54</v>
      </c>
      <c r="AM675" s="45">
        <v>28</v>
      </c>
      <c r="AN675" s="46" t="s">
        <v>8</v>
      </c>
      <c r="AO675" s="45">
        <v>8</v>
      </c>
      <c r="AP675" s="45">
        <v>3880740</v>
      </c>
      <c r="AQ675" s="45">
        <v>0</v>
      </c>
      <c r="AR675" s="45">
        <v>3880740</v>
      </c>
      <c r="AS675" s="45">
        <v>69</v>
      </c>
      <c r="AT675" s="45">
        <v>1594102</v>
      </c>
      <c r="AU675" s="45">
        <v>1</v>
      </c>
      <c r="AV675" s="45">
        <v>79</v>
      </c>
      <c r="AW675" s="45">
        <v>1259341</v>
      </c>
    </row>
    <row r="676" spans="38:49" ht="14.25" customHeight="1">
      <c r="AL676" s="46" t="s">
        <v>54</v>
      </c>
      <c r="AM676" s="45">
        <v>29</v>
      </c>
      <c r="AN676" s="46" t="s">
        <v>8</v>
      </c>
      <c r="AO676" s="45">
        <v>15</v>
      </c>
      <c r="AP676" s="45">
        <v>2796218</v>
      </c>
      <c r="AQ676" s="45">
        <v>0</v>
      </c>
      <c r="AR676" s="45">
        <v>2796218</v>
      </c>
      <c r="AS676" s="45">
        <v>68</v>
      </c>
      <c r="AT676" s="45">
        <v>1202116</v>
      </c>
      <c r="AU676" s="45">
        <v>0.72099999999999997</v>
      </c>
      <c r="AV676" s="45">
        <v>76</v>
      </c>
      <c r="AW676" s="45">
        <v>913608</v>
      </c>
    </row>
    <row r="677" spans="38:49" ht="14.25" customHeight="1">
      <c r="AL677" s="46" t="s">
        <v>54</v>
      </c>
      <c r="AM677" s="45">
        <v>29</v>
      </c>
      <c r="AN677" s="46" t="s">
        <v>8</v>
      </c>
      <c r="AO677" s="45">
        <v>15</v>
      </c>
      <c r="AP677" s="45">
        <v>2796218</v>
      </c>
      <c r="AQ677" s="45">
        <v>0</v>
      </c>
      <c r="AR677" s="45">
        <v>2796218</v>
      </c>
      <c r="AS677" s="45">
        <v>69</v>
      </c>
      <c r="AT677" s="45">
        <v>1594102</v>
      </c>
      <c r="AU677" s="45">
        <v>1</v>
      </c>
      <c r="AV677" s="45">
        <v>76</v>
      </c>
      <c r="AW677" s="45">
        <v>1211518</v>
      </c>
    </row>
    <row r="678" spans="38:49" ht="14.25" customHeight="1">
      <c r="AL678" s="46" t="s">
        <v>54</v>
      </c>
      <c r="AM678" s="45">
        <v>30</v>
      </c>
      <c r="AN678" s="46" t="s">
        <v>8</v>
      </c>
      <c r="AO678" s="45">
        <v>23</v>
      </c>
      <c r="AP678" s="45">
        <v>1914385</v>
      </c>
      <c r="AQ678" s="45">
        <v>0</v>
      </c>
      <c r="AR678" s="45">
        <v>1914385</v>
      </c>
      <c r="AS678" s="45">
        <v>68</v>
      </c>
      <c r="AT678" s="45">
        <v>320283</v>
      </c>
      <c r="AU678" s="45">
        <v>0.192</v>
      </c>
      <c r="AV678" s="45">
        <v>73</v>
      </c>
      <c r="AW678" s="45">
        <v>233807</v>
      </c>
    </row>
    <row r="679" spans="38:49" ht="14.25" customHeight="1">
      <c r="AL679" s="46" t="s">
        <v>54</v>
      </c>
      <c r="AM679" s="45">
        <v>30</v>
      </c>
      <c r="AN679" s="46" t="s">
        <v>8</v>
      </c>
      <c r="AO679" s="45">
        <v>23</v>
      </c>
      <c r="AP679" s="45">
        <v>1914385</v>
      </c>
      <c r="AQ679" s="45">
        <v>0</v>
      </c>
      <c r="AR679" s="45">
        <v>1914385</v>
      </c>
      <c r="AS679" s="45">
        <v>69</v>
      </c>
      <c r="AT679" s="45">
        <v>1594102</v>
      </c>
      <c r="AU679" s="45">
        <v>1</v>
      </c>
      <c r="AV679" s="45">
        <v>73</v>
      </c>
      <c r="AW679" s="45">
        <v>1163694</v>
      </c>
    </row>
    <row r="680" spans="38:49" ht="14.25" customHeight="1">
      <c r="AL680" s="46" t="s">
        <v>54</v>
      </c>
      <c r="AM680" s="45">
        <v>31</v>
      </c>
      <c r="AN680" s="46" t="s">
        <v>8</v>
      </c>
      <c r="AO680" s="45">
        <v>29</v>
      </c>
      <c r="AP680" s="45">
        <v>1253876</v>
      </c>
      <c r="AQ680" s="45">
        <v>0</v>
      </c>
      <c r="AR680" s="45">
        <v>1253876</v>
      </c>
      <c r="AS680" s="45">
        <v>69</v>
      </c>
      <c r="AT680" s="45">
        <v>1253876</v>
      </c>
      <c r="AU680" s="45">
        <v>0.78700000000000003</v>
      </c>
      <c r="AV680" s="45">
        <v>70</v>
      </c>
      <c r="AW680" s="45">
        <v>877713</v>
      </c>
    </row>
    <row r="681" spans="38:49" ht="14.25" customHeight="1">
      <c r="AL681" s="46" t="s">
        <v>54</v>
      </c>
      <c r="AM681" s="45">
        <v>32</v>
      </c>
      <c r="AN681" s="46" t="s">
        <v>9</v>
      </c>
      <c r="AO681" s="45">
        <v>5</v>
      </c>
      <c r="AP681" s="45">
        <v>833327</v>
      </c>
      <c r="AQ681" s="45">
        <v>0</v>
      </c>
      <c r="AR681" s="45">
        <v>833327</v>
      </c>
      <c r="AS681" s="45">
        <v>69</v>
      </c>
      <c r="AT681" s="45">
        <v>833327</v>
      </c>
      <c r="AU681" s="45">
        <v>0.52300000000000002</v>
      </c>
      <c r="AV681" s="45">
        <v>66</v>
      </c>
      <c r="AW681" s="45">
        <v>549996</v>
      </c>
    </row>
    <row r="682" spans="38:49" ht="14.25" customHeight="1">
      <c r="AL682" s="46" t="s">
        <v>54</v>
      </c>
      <c r="AM682" s="45">
        <v>33</v>
      </c>
      <c r="AN682" s="46" t="s">
        <v>9</v>
      </c>
      <c r="AO682" s="45">
        <v>12</v>
      </c>
      <c r="AP682" s="45">
        <v>671373</v>
      </c>
      <c r="AQ682" s="45">
        <v>0</v>
      </c>
      <c r="AR682" s="45">
        <v>671373</v>
      </c>
      <c r="AS682" s="45">
        <v>69</v>
      </c>
      <c r="AT682" s="45">
        <v>671373</v>
      </c>
      <c r="AU682" s="45">
        <v>0.42099999999999999</v>
      </c>
      <c r="AV682" s="45">
        <v>61</v>
      </c>
      <c r="AW682" s="45">
        <v>409538</v>
      </c>
    </row>
    <row r="683" spans="38:49" ht="14.25" customHeight="1">
      <c r="AL683" s="46" t="s">
        <v>54</v>
      </c>
      <c r="AM683" s="45">
        <v>34</v>
      </c>
      <c r="AN683" s="46" t="s">
        <v>9</v>
      </c>
      <c r="AO683" s="45">
        <v>19</v>
      </c>
      <c r="AP683" s="45">
        <v>786651</v>
      </c>
      <c r="AQ683" s="45">
        <v>0</v>
      </c>
      <c r="AR683" s="45">
        <v>786651</v>
      </c>
      <c r="AS683" s="45">
        <v>69</v>
      </c>
      <c r="AT683" s="45">
        <v>786651</v>
      </c>
      <c r="AU683" s="45">
        <v>0.49299999999999999</v>
      </c>
      <c r="AV683" s="45">
        <v>56</v>
      </c>
      <c r="AW683" s="45">
        <v>440525</v>
      </c>
    </row>
    <row r="684" spans="38:49" ht="14.25" customHeight="1">
      <c r="AL684" s="46" t="s">
        <v>54</v>
      </c>
      <c r="AM684" s="45">
        <v>35</v>
      </c>
      <c r="AN684" s="46" t="s">
        <v>9</v>
      </c>
      <c r="AO684" s="45">
        <v>26</v>
      </c>
      <c r="AP684" s="45">
        <v>1197796</v>
      </c>
      <c r="AQ684" s="45">
        <v>0</v>
      </c>
      <c r="AR684" s="45">
        <v>1197796</v>
      </c>
      <c r="AS684" s="45">
        <v>69</v>
      </c>
      <c r="AT684" s="45">
        <v>1197796</v>
      </c>
      <c r="AU684" s="45">
        <v>0.751</v>
      </c>
      <c r="AV684" s="45">
        <v>51</v>
      </c>
      <c r="AW684" s="45">
        <v>610876</v>
      </c>
    </row>
    <row r="685" spans="38:49" ht="14.25" customHeight="1">
      <c r="AL685" s="46" t="s">
        <v>54</v>
      </c>
      <c r="AM685" s="45">
        <v>36</v>
      </c>
      <c r="AN685" s="46" t="s">
        <v>10</v>
      </c>
      <c r="AO685" s="45">
        <v>2</v>
      </c>
      <c r="AP685" s="45">
        <v>1923444</v>
      </c>
      <c r="AQ685" s="45">
        <v>769767</v>
      </c>
      <c r="AR685" s="45">
        <v>1153677</v>
      </c>
      <c r="AS685" s="45">
        <v>68</v>
      </c>
      <c r="AT685" s="45">
        <v>329342</v>
      </c>
      <c r="AU685" s="45">
        <v>0.19800000000000001</v>
      </c>
      <c r="AV685" s="45">
        <v>47</v>
      </c>
      <c r="AW685" s="45">
        <v>154791</v>
      </c>
    </row>
    <row r="686" spans="38:49" ht="14.25" customHeight="1">
      <c r="AL686" s="46" t="s">
        <v>54</v>
      </c>
      <c r="AM686" s="45">
        <v>36</v>
      </c>
      <c r="AN686" s="46" t="s">
        <v>10</v>
      </c>
      <c r="AO686" s="45">
        <v>2</v>
      </c>
      <c r="AP686" s="45">
        <v>1923444</v>
      </c>
      <c r="AQ686" s="45">
        <v>769767</v>
      </c>
      <c r="AR686" s="45">
        <v>1153677</v>
      </c>
      <c r="AS686" s="45">
        <v>69</v>
      </c>
      <c r="AT686" s="45">
        <v>824335</v>
      </c>
      <c r="AU686" s="45">
        <v>0.51700000000000002</v>
      </c>
      <c r="AV686" s="45">
        <v>46</v>
      </c>
      <c r="AW686" s="45">
        <v>379194</v>
      </c>
    </row>
    <row r="687" spans="38:49" ht="14.25" customHeight="1">
      <c r="AL687" s="46" t="s">
        <v>54</v>
      </c>
      <c r="AM687" s="45">
        <v>37</v>
      </c>
      <c r="AN687" s="46" t="s">
        <v>10</v>
      </c>
      <c r="AO687" s="45">
        <v>9</v>
      </c>
      <c r="AP687" s="45">
        <v>2982231</v>
      </c>
      <c r="AQ687" s="45">
        <v>2206320</v>
      </c>
      <c r="AR687" s="45">
        <v>775911</v>
      </c>
      <c r="AS687" s="45">
        <v>68</v>
      </c>
      <c r="AT687" s="45">
        <v>775911</v>
      </c>
      <c r="AU687" s="45">
        <v>0.46600000000000003</v>
      </c>
      <c r="AV687" s="45">
        <v>42</v>
      </c>
      <c r="AW687" s="45">
        <v>325883</v>
      </c>
    </row>
    <row r="688" spans="38:49" ht="14.25" customHeight="1">
      <c r="AL688" s="46" t="s">
        <v>54</v>
      </c>
      <c r="AM688" s="45">
        <v>38</v>
      </c>
      <c r="AN688" s="46" t="s">
        <v>10</v>
      </c>
      <c r="AO688" s="45">
        <v>16</v>
      </c>
      <c r="AP688" s="45">
        <v>4392792</v>
      </c>
      <c r="AQ688" s="45">
        <v>3997404</v>
      </c>
      <c r="AR688" s="45">
        <v>395388</v>
      </c>
      <c r="AS688" s="45">
        <v>67</v>
      </c>
      <c r="AT688" s="45">
        <v>395388</v>
      </c>
      <c r="AU688" s="45">
        <v>0.22700000000000001</v>
      </c>
      <c r="AV688" s="45">
        <v>38</v>
      </c>
      <c r="AW688" s="45">
        <v>150247</v>
      </c>
    </row>
    <row r="689" spans="38:49" ht="14.25" customHeight="1">
      <c r="AL689" s="46" t="s">
        <v>54</v>
      </c>
      <c r="AM689" s="45">
        <v>39</v>
      </c>
      <c r="AN689" s="46" t="s">
        <v>10</v>
      </c>
      <c r="AO689" s="45">
        <v>23</v>
      </c>
      <c r="AP689" s="45">
        <v>6173764</v>
      </c>
      <c r="AQ689" s="45">
        <v>6092764</v>
      </c>
      <c r="AR689" s="45">
        <v>81000</v>
      </c>
      <c r="AS689" s="45">
        <v>66</v>
      </c>
      <c r="AT689" s="45">
        <v>81000</v>
      </c>
      <c r="AU689" s="45">
        <v>4.4999999999999998E-2</v>
      </c>
      <c r="AV689" s="45">
        <v>34</v>
      </c>
      <c r="AW689" s="45">
        <v>27540</v>
      </c>
    </row>
    <row r="690" spans="38:49" ht="14.25" customHeight="1">
      <c r="AL690" s="46" t="s">
        <v>55</v>
      </c>
      <c r="AM690" s="45">
        <v>10</v>
      </c>
      <c r="AN690" s="46" t="s">
        <v>4</v>
      </c>
      <c r="AO690" s="45">
        <v>4</v>
      </c>
      <c r="AP690" s="45">
        <v>36817042</v>
      </c>
      <c r="AQ690" s="45">
        <v>33279497</v>
      </c>
      <c r="AR690" s="45">
        <v>3537545</v>
      </c>
      <c r="AS690" s="45">
        <v>47</v>
      </c>
      <c r="AT690" s="45">
        <v>668225</v>
      </c>
      <c r="AU690" s="45">
        <v>0.33</v>
      </c>
      <c r="AV690" s="45">
        <v>60</v>
      </c>
      <c r="AW690" s="45">
        <v>400935</v>
      </c>
    </row>
    <row r="691" spans="38:49" ht="14.25" customHeight="1">
      <c r="AL691" s="46" t="s">
        <v>55</v>
      </c>
      <c r="AM691" s="45">
        <v>10</v>
      </c>
      <c r="AN691" s="46" t="s">
        <v>4</v>
      </c>
      <c r="AO691" s="45">
        <v>4</v>
      </c>
      <c r="AP691" s="45">
        <v>36817042</v>
      </c>
      <c r="AQ691" s="45">
        <v>33279497</v>
      </c>
      <c r="AR691" s="45">
        <v>3537545</v>
      </c>
      <c r="AS691" s="45">
        <v>48</v>
      </c>
      <c r="AT691" s="45">
        <v>1984297</v>
      </c>
      <c r="AU691" s="45">
        <v>1</v>
      </c>
      <c r="AV691" s="45">
        <v>60</v>
      </c>
      <c r="AW691" s="45">
        <v>1190578</v>
      </c>
    </row>
    <row r="692" spans="38:49" ht="14.25" customHeight="1">
      <c r="AL692" s="46" t="s">
        <v>55</v>
      </c>
      <c r="AM692" s="45">
        <v>10</v>
      </c>
      <c r="AN692" s="46" t="s">
        <v>4</v>
      </c>
      <c r="AO692" s="45">
        <v>4</v>
      </c>
      <c r="AP692" s="45">
        <v>36817042</v>
      </c>
      <c r="AQ692" s="45">
        <v>33279497</v>
      </c>
      <c r="AR692" s="45">
        <v>3537545</v>
      </c>
      <c r="AS692" s="45">
        <v>49</v>
      </c>
      <c r="AT692" s="45">
        <v>885023</v>
      </c>
      <c r="AU692" s="45">
        <v>0.45500000000000002</v>
      </c>
      <c r="AV692" s="45">
        <v>59</v>
      </c>
      <c r="AW692" s="45">
        <v>522164</v>
      </c>
    </row>
    <row r="693" spans="38:49" ht="14.25" customHeight="1">
      <c r="AL693" s="46" t="s">
        <v>55</v>
      </c>
      <c r="AM693" s="45">
        <v>11</v>
      </c>
      <c r="AN693" s="46" t="s">
        <v>4</v>
      </c>
      <c r="AO693" s="45">
        <v>11</v>
      </c>
      <c r="AP693" s="45">
        <v>35270849</v>
      </c>
      <c r="AQ693" s="45">
        <v>31749140</v>
      </c>
      <c r="AR693" s="45">
        <v>3521709</v>
      </c>
      <c r="AS693" s="45">
        <v>48</v>
      </c>
      <c r="AT693" s="45">
        <v>1106329</v>
      </c>
      <c r="AU693" s="45">
        <v>0.55800000000000005</v>
      </c>
      <c r="AV693" s="45">
        <v>62</v>
      </c>
      <c r="AW693" s="45">
        <v>685924</v>
      </c>
    </row>
    <row r="694" spans="38:49" ht="14.25" customHeight="1">
      <c r="AL694" s="46" t="s">
        <v>55</v>
      </c>
      <c r="AM694" s="45">
        <v>11</v>
      </c>
      <c r="AN694" s="46" t="s">
        <v>4</v>
      </c>
      <c r="AO694" s="45">
        <v>11</v>
      </c>
      <c r="AP694" s="45">
        <v>35270849</v>
      </c>
      <c r="AQ694" s="45">
        <v>31749140</v>
      </c>
      <c r="AR694" s="45">
        <v>3521709</v>
      </c>
      <c r="AS694" s="45">
        <v>49</v>
      </c>
      <c r="AT694" s="45">
        <v>1945533</v>
      </c>
      <c r="AU694" s="45">
        <v>1</v>
      </c>
      <c r="AV694" s="45">
        <v>62</v>
      </c>
      <c r="AW694" s="45">
        <v>1206230</v>
      </c>
    </row>
    <row r="695" spans="38:49" ht="14.25" customHeight="1">
      <c r="AL695" s="46" t="s">
        <v>55</v>
      </c>
      <c r="AM695" s="45">
        <v>11</v>
      </c>
      <c r="AN695" s="46" t="s">
        <v>4</v>
      </c>
      <c r="AO695" s="45">
        <v>11</v>
      </c>
      <c r="AP695" s="45">
        <v>35270849</v>
      </c>
      <c r="AQ695" s="45">
        <v>31749140</v>
      </c>
      <c r="AR695" s="45">
        <v>3521709</v>
      </c>
      <c r="AS695" s="45">
        <v>50</v>
      </c>
      <c r="AT695" s="45">
        <v>469847</v>
      </c>
      <c r="AU695" s="45">
        <v>0.246</v>
      </c>
      <c r="AV695" s="45">
        <v>61</v>
      </c>
      <c r="AW695" s="45">
        <v>286607</v>
      </c>
    </row>
    <row r="696" spans="38:49" ht="14.25" customHeight="1">
      <c r="AL696" s="46" t="s">
        <v>55</v>
      </c>
      <c r="AM696" s="45">
        <v>12</v>
      </c>
      <c r="AN696" s="46" t="s">
        <v>4</v>
      </c>
      <c r="AO696" s="45">
        <v>18</v>
      </c>
      <c r="AP696" s="45">
        <v>33591900</v>
      </c>
      <c r="AQ696" s="45">
        <v>29977519</v>
      </c>
      <c r="AR696" s="45">
        <v>3614381</v>
      </c>
      <c r="AS696" s="45">
        <v>49</v>
      </c>
      <c r="AT696" s="45">
        <v>1372913</v>
      </c>
      <c r="AU696" s="45">
        <v>0.70599999999999996</v>
      </c>
      <c r="AV696" s="45">
        <v>64</v>
      </c>
      <c r="AW696" s="45">
        <v>878664</v>
      </c>
    </row>
    <row r="697" spans="38:49" ht="14.25" customHeight="1">
      <c r="AL697" s="46" t="s">
        <v>55</v>
      </c>
      <c r="AM697" s="45">
        <v>12</v>
      </c>
      <c r="AN697" s="46" t="s">
        <v>4</v>
      </c>
      <c r="AO697" s="45">
        <v>18</v>
      </c>
      <c r="AP697" s="45">
        <v>33591900</v>
      </c>
      <c r="AQ697" s="45">
        <v>29977519</v>
      </c>
      <c r="AR697" s="45">
        <v>3614381</v>
      </c>
      <c r="AS697" s="45">
        <v>50</v>
      </c>
      <c r="AT697" s="45">
        <v>1906177</v>
      </c>
      <c r="AU697" s="45">
        <v>1</v>
      </c>
      <c r="AV697" s="45">
        <v>64</v>
      </c>
      <c r="AW697" s="45">
        <v>1219953</v>
      </c>
    </row>
    <row r="698" spans="38:49" ht="14.25" customHeight="1">
      <c r="AL698" s="46" t="s">
        <v>55</v>
      </c>
      <c r="AM698" s="45">
        <v>12</v>
      </c>
      <c r="AN698" s="46" t="s">
        <v>4</v>
      </c>
      <c r="AO698" s="45">
        <v>18</v>
      </c>
      <c r="AP698" s="45">
        <v>33591900</v>
      </c>
      <c r="AQ698" s="45">
        <v>29977519</v>
      </c>
      <c r="AR698" s="45">
        <v>3614381</v>
      </c>
      <c r="AS698" s="45">
        <v>51</v>
      </c>
      <c r="AT698" s="45">
        <v>335291</v>
      </c>
      <c r="AU698" s="45">
        <v>0.18</v>
      </c>
      <c r="AV698" s="45">
        <v>64</v>
      </c>
      <c r="AW698" s="45">
        <v>214586</v>
      </c>
    </row>
    <row r="699" spans="38:49" ht="14.25" customHeight="1">
      <c r="AL699" s="46" t="s">
        <v>55</v>
      </c>
      <c r="AM699" s="45">
        <v>13</v>
      </c>
      <c r="AN699" s="46" t="s">
        <v>4</v>
      </c>
      <c r="AO699" s="45">
        <v>25</v>
      </c>
      <c r="AP699" s="45">
        <v>31798832</v>
      </c>
      <c r="AQ699" s="45">
        <v>27972592</v>
      </c>
      <c r="AR699" s="45">
        <v>3826240</v>
      </c>
      <c r="AS699" s="45">
        <v>50</v>
      </c>
      <c r="AT699" s="45">
        <v>1486022</v>
      </c>
      <c r="AU699" s="45">
        <v>0.78</v>
      </c>
      <c r="AV699" s="45">
        <v>66</v>
      </c>
      <c r="AW699" s="45">
        <v>980775</v>
      </c>
    </row>
    <row r="700" spans="38:49" ht="14.25" customHeight="1">
      <c r="AL700" s="46" t="s">
        <v>55</v>
      </c>
      <c r="AM700" s="45">
        <v>13</v>
      </c>
      <c r="AN700" s="46" t="s">
        <v>4</v>
      </c>
      <c r="AO700" s="45">
        <v>25</v>
      </c>
      <c r="AP700" s="45">
        <v>31798832</v>
      </c>
      <c r="AQ700" s="45">
        <v>27972592</v>
      </c>
      <c r="AR700" s="45">
        <v>3826240</v>
      </c>
      <c r="AS700" s="45">
        <v>51</v>
      </c>
      <c r="AT700" s="45">
        <v>1866240</v>
      </c>
      <c r="AU700" s="45">
        <v>1</v>
      </c>
      <c r="AV700" s="45">
        <v>66</v>
      </c>
      <c r="AW700" s="45">
        <v>1231718</v>
      </c>
    </row>
    <row r="701" spans="38:49" ht="14.25" customHeight="1">
      <c r="AL701" s="46" t="s">
        <v>55</v>
      </c>
      <c r="AM701" s="45">
        <v>13</v>
      </c>
      <c r="AN701" s="46" t="s">
        <v>4</v>
      </c>
      <c r="AO701" s="45">
        <v>25</v>
      </c>
      <c r="AP701" s="45">
        <v>31798832</v>
      </c>
      <c r="AQ701" s="45">
        <v>27972592</v>
      </c>
      <c r="AR701" s="45">
        <v>3826240</v>
      </c>
      <c r="AS701" s="45">
        <v>52</v>
      </c>
      <c r="AT701" s="45">
        <v>473977</v>
      </c>
      <c r="AU701" s="45">
        <v>0.26</v>
      </c>
      <c r="AV701" s="45">
        <v>66</v>
      </c>
      <c r="AW701" s="45">
        <v>312825</v>
      </c>
    </row>
    <row r="702" spans="38:49" ht="14.25" customHeight="1">
      <c r="AL702" s="46" t="s">
        <v>55</v>
      </c>
      <c r="AM702" s="45">
        <v>14</v>
      </c>
      <c r="AN702" s="46" t="s">
        <v>5</v>
      </c>
      <c r="AO702" s="45">
        <v>1</v>
      </c>
      <c r="AP702" s="45">
        <v>29910279</v>
      </c>
      <c r="AQ702" s="45">
        <v>25742316</v>
      </c>
      <c r="AR702" s="45">
        <v>4167963</v>
      </c>
      <c r="AS702" s="45">
        <v>51</v>
      </c>
      <c r="AT702" s="45">
        <v>1463710</v>
      </c>
      <c r="AU702" s="45">
        <v>0.78400000000000003</v>
      </c>
      <c r="AV702" s="45">
        <v>53</v>
      </c>
      <c r="AW702" s="45">
        <v>775766</v>
      </c>
    </row>
    <row r="703" spans="38:49" ht="14.25" customHeight="1">
      <c r="AL703" s="46" t="s">
        <v>55</v>
      </c>
      <c r="AM703" s="45">
        <v>14</v>
      </c>
      <c r="AN703" s="46" t="s">
        <v>5</v>
      </c>
      <c r="AO703" s="45">
        <v>1</v>
      </c>
      <c r="AP703" s="45">
        <v>29910279</v>
      </c>
      <c r="AQ703" s="45">
        <v>25742316</v>
      </c>
      <c r="AR703" s="45">
        <v>4167963</v>
      </c>
      <c r="AS703" s="45">
        <v>52</v>
      </c>
      <c r="AT703" s="45">
        <v>1825735</v>
      </c>
      <c r="AU703" s="45">
        <v>1</v>
      </c>
      <c r="AV703" s="45">
        <v>53</v>
      </c>
      <c r="AW703" s="45">
        <v>967640</v>
      </c>
    </row>
    <row r="704" spans="38:49" ht="14.25" customHeight="1">
      <c r="AL704" s="46" t="s">
        <v>55</v>
      </c>
      <c r="AM704" s="45">
        <v>14</v>
      </c>
      <c r="AN704" s="46" t="s">
        <v>5</v>
      </c>
      <c r="AO704" s="45">
        <v>1</v>
      </c>
      <c r="AP704" s="45">
        <v>29910279</v>
      </c>
      <c r="AQ704" s="45">
        <v>25742316</v>
      </c>
      <c r="AR704" s="45">
        <v>4167963</v>
      </c>
      <c r="AS704" s="45">
        <v>53</v>
      </c>
      <c r="AT704" s="45">
        <v>878519</v>
      </c>
      <c r="AU704" s="45">
        <v>0.49199999999999999</v>
      </c>
      <c r="AV704" s="45">
        <v>52</v>
      </c>
      <c r="AW704" s="45">
        <v>456830</v>
      </c>
    </row>
    <row r="705" spans="38:49" ht="14.25" customHeight="1">
      <c r="AL705" s="46" t="s">
        <v>55</v>
      </c>
      <c r="AM705" s="45">
        <v>15</v>
      </c>
      <c r="AN705" s="46" t="s">
        <v>5</v>
      </c>
      <c r="AO705" s="45">
        <v>8</v>
      </c>
      <c r="AP705" s="45">
        <v>27944877</v>
      </c>
      <c r="AQ705" s="45">
        <v>23294647</v>
      </c>
      <c r="AR705" s="45">
        <v>4650230</v>
      </c>
      <c r="AS705" s="45">
        <v>52</v>
      </c>
      <c r="AT705" s="45">
        <v>1324042</v>
      </c>
      <c r="AU705" s="45">
        <v>0.72499999999999998</v>
      </c>
      <c r="AV705" s="45">
        <v>56</v>
      </c>
      <c r="AW705" s="45">
        <v>741464</v>
      </c>
    </row>
    <row r="706" spans="38:49" ht="14.25" customHeight="1">
      <c r="AL706" s="46" t="s">
        <v>55</v>
      </c>
      <c r="AM706" s="45">
        <v>15</v>
      </c>
      <c r="AN706" s="46" t="s">
        <v>5</v>
      </c>
      <c r="AO706" s="45">
        <v>8</v>
      </c>
      <c r="AP706" s="45">
        <v>27944877</v>
      </c>
      <c r="AQ706" s="45">
        <v>23294647</v>
      </c>
      <c r="AR706" s="45">
        <v>4650230</v>
      </c>
      <c r="AS706" s="45">
        <v>53</v>
      </c>
      <c r="AT706" s="45">
        <v>1784673</v>
      </c>
      <c r="AU706" s="45">
        <v>1</v>
      </c>
      <c r="AV706" s="45">
        <v>55</v>
      </c>
      <c r="AW706" s="45">
        <v>981570</v>
      </c>
    </row>
    <row r="707" spans="38:49" ht="14.25" customHeight="1">
      <c r="AL707" s="46" t="s">
        <v>55</v>
      </c>
      <c r="AM707" s="45">
        <v>15</v>
      </c>
      <c r="AN707" s="46" t="s">
        <v>5</v>
      </c>
      <c r="AO707" s="45">
        <v>8</v>
      </c>
      <c r="AP707" s="45">
        <v>27944877</v>
      </c>
      <c r="AQ707" s="45">
        <v>23294647</v>
      </c>
      <c r="AR707" s="45">
        <v>4650230</v>
      </c>
      <c r="AS707" s="45">
        <v>54</v>
      </c>
      <c r="AT707" s="45">
        <v>1541514</v>
      </c>
      <c r="AU707" s="45">
        <v>0.88400000000000001</v>
      </c>
      <c r="AV707" s="45">
        <v>55</v>
      </c>
      <c r="AW707" s="45">
        <v>847833</v>
      </c>
    </row>
    <row r="708" spans="38:49" ht="14.25" customHeight="1">
      <c r="AL708" s="46" t="s">
        <v>55</v>
      </c>
      <c r="AM708" s="45">
        <v>16</v>
      </c>
      <c r="AN708" s="46" t="s">
        <v>5</v>
      </c>
      <c r="AO708" s="45">
        <v>15</v>
      </c>
      <c r="AP708" s="45">
        <v>25921264</v>
      </c>
      <c r="AQ708" s="45">
        <v>20637541</v>
      </c>
      <c r="AR708" s="45">
        <v>5283723</v>
      </c>
      <c r="AS708" s="45">
        <v>53</v>
      </c>
      <c r="AT708" s="45">
        <v>1085103</v>
      </c>
      <c r="AU708" s="45">
        <v>0.60799999999999998</v>
      </c>
      <c r="AV708" s="45">
        <v>58</v>
      </c>
      <c r="AW708" s="45">
        <v>629360</v>
      </c>
    </row>
    <row r="709" spans="38:49" ht="14.25" customHeight="1">
      <c r="AL709" s="46" t="s">
        <v>55</v>
      </c>
      <c r="AM709" s="45">
        <v>16</v>
      </c>
      <c r="AN709" s="46" t="s">
        <v>5</v>
      </c>
      <c r="AO709" s="45">
        <v>15</v>
      </c>
      <c r="AP709" s="45">
        <v>25921264</v>
      </c>
      <c r="AQ709" s="45">
        <v>20637541</v>
      </c>
      <c r="AR709" s="45">
        <v>5283723</v>
      </c>
      <c r="AS709" s="45">
        <v>54</v>
      </c>
      <c r="AT709" s="45">
        <v>1743068</v>
      </c>
      <c r="AU709" s="45">
        <v>1</v>
      </c>
      <c r="AV709" s="45">
        <v>58</v>
      </c>
      <c r="AW709" s="45">
        <v>1010979</v>
      </c>
    </row>
    <row r="710" spans="38:49" ht="14.25" customHeight="1">
      <c r="AL710" s="46" t="s">
        <v>55</v>
      </c>
      <c r="AM710" s="45">
        <v>16</v>
      </c>
      <c r="AN710" s="46" t="s">
        <v>5</v>
      </c>
      <c r="AO710" s="45">
        <v>15</v>
      </c>
      <c r="AP710" s="45">
        <v>25921264</v>
      </c>
      <c r="AQ710" s="45">
        <v>20637541</v>
      </c>
      <c r="AR710" s="45">
        <v>5283723</v>
      </c>
      <c r="AS710" s="45">
        <v>55</v>
      </c>
      <c r="AT710" s="45">
        <v>1700932</v>
      </c>
      <c r="AU710" s="45">
        <v>1</v>
      </c>
      <c r="AV710" s="45">
        <v>57</v>
      </c>
      <c r="AW710" s="45">
        <v>969531</v>
      </c>
    </row>
    <row r="711" spans="38:49" ht="14.25" customHeight="1">
      <c r="AL711" s="46" t="s">
        <v>55</v>
      </c>
      <c r="AM711" s="45">
        <v>16</v>
      </c>
      <c r="AN711" s="46" t="s">
        <v>5</v>
      </c>
      <c r="AO711" s="45">
        <v>15</v>
      </c>
      <c r="AP711" s="45">
        <v>25921264</v>
      </c>
      <c r="AQ711" s="45">
        <v>20637541</v>
      </c>
      <c r="AR711" s="45">
        <v>5283723</v>
      </c>
      <c r="AS711" s="45">
        <v>56</v>
      </c>
      <c r="AT711" s="45">
        <v>754619</v>
      </c>
      <c r="AU711" s="45">
        <v>0.45500000000000002</v>
      </c>
      <c r="AV711" s="45">
        <v>57</v>
      </c>
      <c r="AW711" s="45">
        <v>430133</v>
      </c>
    </row>
    <row r="712" spans="38:49" ht="14.25" customHeight="1">
      <c r="AL712" s="46" t="s">
        <v>55</v>
      </c>
      <c r="AM712" s="45">
        <v>17</v>
      </c>
      <c r="AN712" s="46" t="s">
        <v>5</v>
      </c>
      <c r="AO712" s="45">
        <v>22</v>
      </c>
      <c r="AP712" s="45">
        <v>23858073</v>
      </c>
      <c r="AQ712" s="45">
        <v>17778957</v>
      </c>
      <c r="AR712" s="45">
        <v>6079116</v>
      </c>
      <c r="AS712" s="45">
        <v>54</v>
      </c>
      <c r="AT712" s="45">
        <v>764980</v>
      </c>
      <c r="AU712" s="45">
        <v>0.439</v>
      </c>
      <c r="AV712" s="45">
        <v>61</v>
      </c>
      <c r="AW712" s="45">
        <v>466638</v>
      </c>
    </row>
    <row r="713" spans="38:49" ht="14.25" customHeight="1">
      <c r="AL713" s="46" t="s">
        <v>55</v>
      </c>
      <c r="AM713" s="45">
        <v>17</v>
      </c>
      <c r="AN713" s="46" t="s">
        <v>5</v>
      </c>
      <c r="AO713" s="45">
        <v>22</v>
      </c>
      <c r="AP713" s="45">
        <v>23858073</v>
      </c>
      <c r="AQ713" s="45">
        <v>17778957</v>
      </c>
      <c r="AR713" s="45">
        <v>6079116</v>
      </c>
      <c r="AS713" s="45">
        <v>55</v>
      </c>
      <c r="AT713" s="45">
        <v>1700932</v>
      </c>
      <c r="AU713" s="45">
        <v>1</v>
      </c>
      <c r="AV713" s="45">
        <v>60</v>
      </c>
      <c r="AW713" s="45">
        <v>1020559</v>
      </c>
    </row>
    <row r="714" spans="38:49" ht="14.25" customHeight="1">
      <c r="AL714" s="46" t="s">
        <v>55</v>
      </c>
      <c r="AM714" s="45">
        <v>17</v>
      </c>
      <c r="AN714" s="46" t="s">
        <v>5</v>
      </c>
      <c r="AO714" s="45">
        <v>22</v>
      </c>
      <c r="AP714" s="45">
        <v>23858073</v>
      </c>
      <c r="AQ714" s="45">
        <v>17778957</v>
      </c>
      <c r="AR714" s="45">
        <v>6079116</v>
      </c>
      <c r="AS714" s="45">
        <v>56</v>
      </c>
      <c r="AT714" s="45">
        <v>1658278</v>
      </c>
      <c r="AU714" s="45">
        <v>1</v>
      </c>
      <c r="AV714" s="45">
        <v>60</v>
      </c>
      <c r="AW714" s="45">
        <v>994967</v>
      </c>
    </row>
    <row r="715" spans="38:49" ht="14.25" customHeight="1">
      <c r="AL715" s="46" t="s">
        <v>55</v>
      </c>
      <c r="AM715" s="45">
        <v>17</v>
      </c>
      <c r="AN715" s="46" t="s">
        <v>5</v>
      </c>
      <c r="AO715" s="45">
        <v>22</v>
      </c>
      <c r="AP715" s="45">
        <v>23858073</v>
      </c>
      <c r="AQ715" s="45">
        <v>17778957</v>
      </c>
      <c r="AR715" s="45">
        <v>6079116</v>
      </c>
      <c r="AS715" s="45">
        <v>57</v>
      </c>
      <c r="AT715" s="45">
        <v>1615119</v>
      </c>
      <c r="AU715" s="45">
        <v>1</v>
      </c>
      <c r="AV715" s="45">
        <v>60</v>
      </c>
      <c r="AW715" s="45">
        <v>969071</v>
      </c>
    </row>
    <row r="716" spans="38:49" ht="14.25" customHeight="1">
      <c r="AL716" s="46" t="s">
        <v>55</v>
      </c>
      <c r="AM716" s="45">
        <v>17</v>
      </c>
      <c r="AN716" s="46" t="s">
        <v>5</v>
      </c>
      <c r="AO716" s="45">
        <v>22</v>
      </c>
      <c r="AP716" s="45">
        <v>23858073</v>
      </c>
      <c r="AQ716" s="45">
        <v>17778957</v>
      </c>
      <c r="AR716" s="45">
        <v>6079116</v>
      </c>
      <c r="AS716" s="45">
        <v>58</v>
      </c>
      <c r="AT716" s="45">
        <v>339806</v>
      </c>
      <c r="AU716" s="45">
        <v>0.216</v>
      </c>
      <c r="AV716" s="45">
        <v>60</v>
      </c>
      <c r="AW716" s="45">
        <v>203884</v>
      </c>
    </row>
    <row r="717" spans="38:49" ht="14.25" customHeight="1">
      <c r="AL717" s="46" t="s">
        <v>55</v>
      </c>
      <c r="AM717" s="45">
        <v>18</v>
      </c>
      <c r="AN717" s="46" t="s">
        <v>5</v>
      </c>
      <c r="AO717" s="45">
        <v>29</v>
      </c>
      <c r="AP717" s="45">
        <v>21773941</v>
      </c>
      <c r="AQ717" s="45">
        <v>14726851</v>
      </c>
      <c r="AR717" s="45">
        <v>7047090</v>
      </c>
      <c r="AS717" s="45">
        <v>55</v>
      </c>
      <c r="AT717" s="45">
        <v>381781</v>
      </c>
      <c r="AU717" s="45">
        <v>0.224</v>
      </c>
      <c r="AV717" s="45">
        <v>63</v>
      </c>
      <c r="AW717" s="45">
        <v>240522</v>
      </c>
    </row>
    <row r="718" spans="38:49" ht="14.25" customHeight="1">
      <c r="AL718" s="46" t="s">
        <v>55</v>
      </c>
      <c r="AM718" s="45">
        <v>18</v>
      </c>
      <c r="AN718" s="46" t="s">
        <v>5</v>
      </c>
      <c r="AO718" s="45">
        <v>29</v>
      </c>
      <c r="AP718" s="45">
        <v>21773941</v>
      </c>
      <c r="AQ718" s="45">
        <v>14726851</v>
      </c>
      <c r="AR718" s="45">
        <v>7047090</v>
      </c>
      <c r="AS718" s="45">
        <v>56</v>
      </c>
      <c r="AT718" s="45">
        <v>1658278</v>
      </c>
      <c r="AU718" s="45">
        <v>1</v>
      </c>
      <c r="AV718" s="45">
        <v>63</v>
      </c>
      <c r="AW718" s="45">
        <v>1044715</v>
      </c>
    </row>
    <row r="719" spans="38:49" ht="14.25" customHeight="1">
      <c r="AL719" s="46" t="s">
        <v>55</v>
      </c>
      <c r="AM719" s="45">
        <v>18</v>
      </c>
      <c r="AN719" s="46" t="s">
        <v>5</v>
      </c>
      <c r="AO719" s="45">
        <v>29</v>
      </c>
      <c r="AP719" s="45">
        <v>21773941</v>
      </c>
      <c r="AQ719" s="45">
        <v>14726851</v>
      </c>
      <c r="AR719" s="45">
        <v>7047090</v>
      </c>
      <c r="AS719" s="45">
        <v>57</v>
      </c>
      <c r="AT719" s="45">
        <v>1615119</v>
      </c>
      <c r="AU719" s="45">
        <v>1</v>
      </c>
      <c r="AV719" s="45">
        <v>63</v>
      </c>
      <c r="AW719" s="45">
        <v>1017525</v>
      </c>
    </row>
    <row r="720" spans="38:49" ht="14.25" customHeight="1">
      <c r="AL720" s="46" t="s">
        <v>55</v>
      </c>
      <c r="AM720" s="45">
        <v>18</v>
      </c>
      <c r="AN720" s="46" t="s">
        <v>5</v>
      </c>
      <c r="AO720" s="45">
        <v>29</v>
      </c>
      <c r="AP720" s="45">
        <v>21773941</v>
      </c>
      <c r="AQ720" s="45">
        <v>14726851</v>
      </c>
      <c r="AR720" s="45">
        <v>7047090</v>
      </c>
      <c r="AS720" s="45">
        <v>58</v>
      </c>
      <c r="AT720" s="45">
        <v>1571468</v>
      </c>
      <c r="AU720" s="45">
        <v>1</v>
      </c>
      <c r="AV720" s="45">
        <v>63</v>
      </c>
      <c r="AW720" s="45">
        <v>990025</v>
      </c>
    </row>
    <row r="721" spans="38:49" ht="14.25" customHeight="1">
      <c r="AL721" s="46" t="s">
        <v>55</v>
      </c>
      <c r="AM721" s="45">
        <v>18</v>
      </c>
      <c r="AN721" s="46" t="s">
        <v>5</v>
      </c>
      <c r="AO721" s="45">
        <v>29</v>
      </c>
      <c r="AP721" s="45">
        <v>21773941</v>
      </c>
      <c r="AQ721" s="45">
        <v>14726851</v>
      </c>
      <c r="AR721" s="45">
        <v>7047090</v>
      </c>
      <c r="AS721" s="45">
        <v>59</v>
      </c>
      <c r="AT721" s="45">
        <v>1527338</v>
      </c>
      <c r="AU721" s="45">
        <v>1</v>
      </c>
      <c r="AV721" s="45">
        <v>62</v>
      </c>
      <c r="AW721" s="45">
        <v>946950</v>
      </c>
    </row>
    <row r="722" spans="38:49" ht="14.25" customHeight="1">
      <c r="AL722" s="46" t="s">
        <v>55</v>
      </c>
      <c r="AM722" s="45">
        <v>18</v>
      </c>
      <c r="AN722" s="46" t="s">
        <v>5</v>
      </c>
      <c r="AO722" s="45">
        <v>29</v>
      </c>
      <c r="AP722" s="45">
        <v>21773941</v>
      </c>
      <c r="AQ722" s="45">
        <v>14726851</v>
      </c>
      <c r="AR722" s="45">
        <v>7047090</v>
      </c>
      <c r="AS722" s="45">
        <v>60</v>
      </c>
      <c r="AT722" s="45">
        <v>293107</v>
      </c>
      <c r="AU722" s="45">
        <v>0.19800000000000001</v>
      </c>
      <c r="AV722" s="45">
        <v>62</v>
      </c>
      <c r="AW722" s="45">
        <v>181726</v>
      </c>
    </row>
    <row r="723" spans="38:49" ht="14.25" customHeight="1">
      <c r="AL723" s="46" t="s">
        <v>55</v>
      </c>
      <c r="AM723" s="45">
        <v>19</v>
      </c>
      <c r="AN723" s="46" t="s">
        <v>6</v>
      </c>
      <c r="AO723" s="45">
        <v>6</v>
      </c>
      <c r="AP723" s="45">
        <v>19687504</v>
      </c>
      <c r="AQ723" s="45">
        <v>11489179</v>
      </c>
      <c r="AR723" s="45">
        <v>8198325</v>
      </c>
      <c r="AS723" s="45">
        <v>57</v>
      </c>
      <c r="AT723" s="45">
        <v>1568741</v>
      </c>
      <c r="AU723" s="45">
        <v>0.97099999999999997</v>
      </c>
      <c r="AV723" s="45">
        <v>66</v>
      </c>
      <c r="AW723" s="45">
        <v>1035369</v>
      </c>
    </row>
    <row r="724" spans="38:49" ht="14.25" customHeight="1">
      <c r="AL724" s="46" t="s">
        <v>55</v>
      </c>
      <c r="AM724" s="45">
        <v>19</v>
      </c>
      <c r="AN724" s="46" t="s">
        <v>6</v>
      </c>
      <c r="AO724" s="45">
        <v>6</v>
      </c>
      <c r="AP724" s="45">
        <v>19687504</v>
      </c>
      <c r="AQ724" s="45">
        <v>11489179</v>
      </c>
      <c r="AR724" s="45">
        <v>8198325</v>
      </c>
      <c r="AS724" s="45">
        <v>58</v>
      </c>
      <c r="AT724" s="45">
        <v>1571468</v>
      </c>
      <c r="AU724" s="45">
        <v>1</v>
      </c>
      <c r="AV724" s="45">
        <v>66</v>
      </c>
      <c r="AW724" s="45">
        <v>1037169</v>
      </c>
    </row>
    <row r="725" spans="38:49" ht="14.25" customHeight="1">
      <c r="AL725" s="46" t="s">
        <v>55</v>
      </c>
      <c r="AM725" s="45">
        <v>19</v>
      </c>
      <c r="AN725" s="46" t="s">
        <v>6</v>
      </c>
      <c r="AO725" s="45">
        <v>6</v>
      </c>
      <c r="AP725" s="45">
        <v>19687504</v>
      </c>
      <c r="AQ725" s="45">
        <v>11489179</v>
      </c>
      <c r="AR725" s="45">
        <v>8198325</v>
      </c>
      <c r="AS725" s="45">
        <v>59</v>
      </c>
      <c r="AT725" s="45">
        <v>1527338</v>
      </c>
      <c r="AU725" s="45">
        <v>1</v>
      </c>
      <c r="AV725" s="45">
        <v>66</v>
      </c>
      <c r="AW725" s="45">
        <v>1008043</v>
      </c>
    </row>
    <row r="726" spans="38:49" ht="14.25" customHeight="1">
      <c r="AL726" s="46" t="s">
        <v>55</v>
      </c>
      <c r="AM726" s="45">
        <v>19</v>
      </c>
      <c r="AN726" s="46" t="s">
        <v>6</v>
      </c>
      <c r="AO726" s="45">
        <v>6</v>
      </c>
      <c r="AP726" s="45">
        <v>19687504</v>
      </c>
      <c r="AQ726" s="45">
        <v>11489179</v>
      </c>
      <c r="AR726" s="45">
        <v>8198325</v>
      </c>
      <c r="AS726" s="45">
        <v>60</v>
      </c>
      <c r="AT726" s="45">
        <v>1482743</v>
      </c>
      <c r="AU726" s="45">
        <v>1</v>
      </c>
      <c r="AV726" s="45">
        <v>65</v>
      </c>
      <c r="AW726" s="45">
        <v>963783</v>
      </c>
    </row>
    <row r="727" spans="38:49" ht="14.25" customHeight="1">
      <c r="AL727" s="46" t="s">
        <v>55</v>
      </c>
      <c r="AM727" s="45">
        <v>19</v>
      </c>
      <c r="AN727" s="46" t="s">
        <v>6</v>
      </c>
      <c r="AO727" s="45">
        <v>6</v>
      </c>
      <c r="AP727" s="45">
        <v>19687504</v>
      </c>
      <c r="AQ727" s="45">
        <v>11489179</v>
      </c>
      <c r="AR727" s="45">
        <v>8198325</v>
      </c>
      <c r="AS727" s="45">
        <v>61</v>
      </c>
      <c r="AT727" s="45">
        <v>1437696</v>
      </c>
      <c r="AU727" s="45">
        <v>1</v>
      </c>
      <c r="AV727" s="45">
        <v>65</v>
      </c>
      <c r="AW727" s="45">
        <v>934502</v>
      </c>
    </row>
    <row r="728" spans="38:49" ht="14.25" customHeight="1">
      <c r="AL728" s="46" t="s">
        <v>55</v>
      </c>
      <c r="AM728" s="45">
        <v>19</v>
      </c>
      <c r="AN728" s="46" t="s">
        <v>6</v>
      </c>
      <c r="AO728" s="45">
        <v>6</v>
      </c>
      <c r="AP728" s="45">
        <v>19687504</v>
      </c>
      <c r="AQ728" s="45">
        <v>11489179</v>
      </c>
      <c r="AR728" s="45">
        <v>8198325</v>
      </c>
      <c r="AS728" s="45">
        <v>62</v>
      </c>
      <c r="AT728" s="45">
        <v>610341</v>
      </c>
      <c r="AU728" s="45">
        <v>0.438</v>
      </c>
      <c r="AV728" s="45">
        <v>65</v>
      </c>
      <c r="AW728" s="45">
        <v>396722</v>
      </c>
    </row>
    <row r="729" spans="38:49" ht="14.25" customHeight="1">
      <c r="AL729" s="46" t="s">
        <v>55</v>
      </c>
      <c r="AM729" s="45">
        <v>20</v>
      </c>
      <c r="AN729" s="46" t="s">
        <v>6</v>
      </c>
      <c r="AO729" s="45">
        <v>13</v>
      </c>
      <c r="AP729" s="45">
        <v>17617398</v>
      </c>
      <c r="AQ729" s="45">
        <v>8073899</v>
      </c>
      <c r="AR729" s="45">
        <v>9543499</v>
      </c>
      <c r="AS729" s="45">
        <v>58</v>
      </c>
      <c r="AT729" s="45">
        <v>1070102</v>
      </c>
      <c r="AU729" s="45">
        <v>0.68100000000000005</v>
      </c>
      <c r="AV729" s="45">
        <v>68</v>
      </c>
      <c r="AW729" s="45">
        <v>727669</v>
      </c>
    </row>
    <row r="730" spans="38:49" ht="14.25" customHeight="1">
      <c r="AL730" s="46" t="s">
        <v>55</v>
      </c>
      <c r="AM730" s="45">
        <v>20</v>
      </c>
      <c r="AN730" s="46" t="s">
        <v>6</v>
      </c>
      <c r="AO730" s="45">
        <v>13</v>
      </c>
      <c r="AP730" s="45">
        <v>17617398</v>
      </c>
      <c r="AQ730" s="45">
        <v>8073899</v>
      </c>
      <c r="AR730" s="45">
        <v>9543499</v>
      </c>
      <c r="AS730" s="45">
        <v>59</v>
      </c>
      <c r="AT730" s="45">
        <v>1527338</v>
      </c>
      <c r="AU730" s="45">
        <v>1</v>
      </c>
      <c r="AV730" s="45">
        <v>68</v>
      </c>
      <c r="AW730" s="45">
        <v>1038590</v>
      </c>
    </row>
    <row r="731" spans="38:49" ht="14.25" customHeight="1">
      <c r="AL731" s="46" t="s">
        <v>55</v>
      </c>
      <c r="AM731" s="45">
        <v>20</v>
      </c>
      <c r="AN731" s="46" t="s">
        <v>6</v>
      </c>
      <c r="AO731" s="45">
        <v>13</v>
      </c>
      <c r="AP731" s="45">
        <v>17617398</v>
      </c>
      <c r="AQ731" s="45">
        <v>8073899</v>
      </c>
      <c r="AR731" s="45">
        <v>9543499</v>
      </c>
      <c r="AS731" s="45">
        <v>60</v>
      </c>
      <c r="AT731" s="45">
        <v>1482743</v>
      </c>
      <c r="AU731" s="45">
        <v>1</v>
      </c>
      <c r="AV731" s="45">
        <v>68</v>
      </c>
      <c r="AW731" s="45">
        <v>1008265</v>
      </c>
    </row>
    <row r="732" spans="38:49" ht="14.25" customHeight="1">
      <c r="AL732" s="46" t="s">
        <v>55</v>
      </c>
      <c r="AM732" s="45">
        <v>20</v>
      </c>
      <c r="AN732" s="46" t="s">
        <v>6</v>
      </c>
      <c r="AO732" s="45">
        <v>13</v>
      </c>
      <c r="AP732" s="45">
        <v>17617398</v>
      </c>
      <c r="AQ732" s="45">
        <v>8073899</v>
      </c>
      <c r="AR732" s="45">
        <v>9543499</v>
      </c>
      <c r="AS732" s="45">
        <v>61</v>
      </c>
      <c r="AT732" s="45">
        <v>1437696</v>
      </c>
      <c r="AU732" s="45">
        <v>1</v>
      </c>
      <c r="AV732" s="45">
        <v>68</v>
      </c>
      <c r="AW732" s="45">
        <v>977633</v>
      </c>
    </row>
    <row r="733" spans="38:49" ht="14.25" customHeight="1">
      <c r="AL733" s="46" t="s">
        <v>55</v>
      </c>
      <c r="AM733" s="45">
        <v>20</v>
      </c>
      <c r="AN733" s="46" t="s">
        <v>6</v>
      </c>
      <c r="AO733" s="45">
        <v>13</v>
      </c>
      <c r="AP733" s="45">
        <v>17617398</v>
      </c>
      <c r="AQ733" s="45">
        <v>8073899</v>
      </c>
      <c r="AR733" s="45">
        <v>9543499</v>
      </c>
      <c r="AS733" s="45">
        <v>62</v>
      </c>
      <c r="AT733" s="45">
        <v>1392211</v>
      </c>
      <c r="AU733" s="45">
        <v>1</v>
      </c>
      <c r="AV733" s="45">
        <v>68</v>
      </c>
      <c r="AW733" s="45">
        <v>946703</v>
      </c>
    </row>
    <row r="734" spans="38:49" ht="14.25" customHeight="1">
      <c r="AL734" s="46" t="s">
        <v>55</v>
      </c>
      <c r="AM734" s="45">
        <v>20</v>
      </c>
      <c r="AN734" s="46" t="s">
        <v>6</v>
      </c>
      <c r="AO734" s="45">
        <v>13</v>
      </c>
      <c r="AP734" s="45">
        <v>17617398</v>
      </c>
      <c r="AQ734" s="45">
        <v>8073899</v>
      </c>
      <c r="AR734" s="45">
        <v>9543499</v>
      </c>
      <c r="AS734" s="45">
        <v>63</v>
      </c>
      <c r="AT734" s="45">
        <v>1346302</v>
      </c>
      <c r="AU734" s="45">
        <v>1</v>
      </c>
      <c r="AV734" s="45">
        <v>68</v>
      </c>
      <c r="AW734" s="45">
        <v>915485</v>
      </c>
    </row>
    <row r="735" spans="38:49" ht="14.25" customHeight="1">
      <c r="AL735" s="46" t="s">
        <v>55</v>
      </c>
      <c r="AM735" s="45">
        <v>20</v>
      </c>
      <c r="AN735" s="46" t="s">
        <v>6</v>
      </c>
      <c r="AO735" s="45">
        <v>13</v>
      </c>
      <c r="AP735" s="45">
        <v>17617398</v>
      </c>
      <c r="AQ735" s="45">
        <v>8073899</v>
      </c>
      <c r="AR735" s="45">
        <v>9543499</v>
      </c>
      <c r="AS735" s="45">
        <v>64</v>
      </c>
      <c r="AT735" s="45">
        <v>1287108</v>
      </c>
      <c r="AU735" s="45">
        <v>0.99</v>
      </c>
      <c r="AV735" s="45">
        <v>68</v>
      </c>
      <c r="AW735" s="45">
        <v>875233</v>
      </c>
    </row>
    <row r="736" spans="38:49" ht="14.25" customHeight="1">
      <c r="AL736" s="46" t="s">
        <v>55</v>
      </c>
      <c r="AM736" s="45">
        <v>21</v>
      </c>
      <c r="AN736" s="46" t="s">
        <v>6</v>
      </c>
      <c r="AO736" s="45">
        <v>20</v>
      </c>
      <c r="AP736" s="45">
        <v>15582258</v>
      </c>
      <c r="AQ736" s="45">
        <v>4488968</v>
      </c>
      <c r="AR736" s="45">
        <v>11093290</v>
      </c>
      <c r="AS736" s="45">
        <v>59</v>
      </c>
      <c r="AT736" s="45">
        <v>562300</v>
      </c>
      <c r="AU736" s="45">
        <v>0.36799999999999999</v>
      </c>
      <c r="AV736" s="45">
        <v>70</v>
      </c>
      <c r="AW736" s="45">
        <v>393610</v>
      </c>
    </row>
    <row r="737" spans="38:49" ht="14.25" customHeight="1">
      <c r="AL737" s="46" t="s">
        <v>55</v>
      </c>
      <c r="AM737" s="45">
        <v>21</v>
      </c>
      <c r="AN737" s="46" t="s">
        <v>6</v>
      </c>
      <c r="AO737" s="45">
        <v>20</v>
      </c>
      <c r="AP737" s="45">
        <v>15582258</v>
      </c>
      <c r="AQ737" s="45">
        <v>4488968</v>
      </c>
      <c r="AR737" s="45">
        <v>11093290</v>
      </c>
      <c r="AS737" s="45">
        <v>60</v>
      </c>
      <c r="AT737" s="45">
        <v>1482743</v>
      </c>
      <c r="AU737" s="45">
        <v>1</v>
      </c>
      <c r="AV737" s="45">
        <v>71</v>
      </c>
      <c r="AW737" s="45">
        <v>1052748</v>
      </c>
    </row>
    <row r="738" spans="38:49" ht="14.25" customHeight="1">
      <c r="AL738" s="46" t="s">
        <v>55</v>
      </c>
      <c r="AM738" s="45">
        <v>21</v>
      </c>
      <c r="AN738" s="46" t="s">
        <v>6</v>
      </c>
      <c r="AO738" s="45">
        <v>20</v>
      </c>
      <c r="AP738" s="45">
        <v>15582258</v>
      </c>
      <c r="AQ738" s="45">
        <v>4488968</v>
      </c>
      <c r="AR738" s="45">
        <v>11093290</v>
      </c>
      <c r="AS738" s="45">
        <v>61</v>
      </c>
      <c r="AT738" s="45">
        <v>1437696</v>
      </c>
      <c r="AU738" s="45">
        <v>1</v>
      </c>
      <c r="AV738" s="45">
        <v>71</v>
      </c>
      <c r="AW738" s="45">
        <v>1020764</v>
      </c>
    </row>
    <row r="739" spans="38:49" ht="14.25" customHeight="1">
      <c r="AL739" s="46" t="s">
        <v>55</v>
      </c>
      <c r="AM739" s="45">
        <v>21</v>
      </c>
      <c r="AN739" s="46" t="s">
        <v>6</v>
      </c>
      <c r="AO739" s="45">
        <v>20</v>
      </c>
      <c r="AP739" s="45">
        <v>15582258</v>
      </c>
      <c r="AQ739" s="45">
        <v>4488968</v>
      </c>
      <c r="AR739" s="45">
        <v>11093290</v>
      </c>
      <c r="AS739" s="45">
        <v>62</v>
      </c>
      <c r="AT739" s="45">
        <v>1392211</v>
      </c>
      <c r="AU739" s="45">
        <v>1</v>
      </c>
      <c r="AV739" s="45">
        <v>71</v>
      </c>
      <c r="AW739" s="45">
        <v>988470</v>
      </c>
    </row>
    <row r="740" spans="38:49" ht="14.25" customHeight="1">
      <c r="AL740" s="46" t="s">
        <v>55</v>
      </c>
      <c r="AM740" s="45">
        <v>21</v>
      </c>
      <c r="AN740" s="46" t="s">
        <v>6</v>
      </c>
      <c r="AO740" s="45">
        <v>20</v>
      </c>
      <c r="AP740" s="45">
        <v>15582258</v>
      </c>
      <c r="AQ740" s="45">
        <v>4488968</v>
      </c>
      <c r="AR740" s="45">
        <v>11093290</v>
      </c>
      <c r="AS740" s="45">
        <v>63</v>
      </c>
      <c r="AT740" s="45">
        <v>1346302</v>
      </c>
      <c r="AU740" s="45">
        <v>1</v>
      </c>
      <c r="AV740" s="45">
        <v>71</v>
      </c>
      <c r="AW740" s="45">
        <v>955874</v>
      </c>
    </row>
    <row r="741" spans="38:49" ht="14.25" customHeight="1">
      <c r="AL741" s="46" t="s">
        <v>55</v>
      </c>
      <c r="AM741" s="45">
        <v>21</v>
      </c>
      <c r="AN741" s="46" t="s">
        <v>6</v>
      </c>
      <c r="AO741" s="45">
        <v>20</v>
      </c>
      <c r="AP741" s="45">
        <v>15582258</v>
      </c>
      <c r="AQ741" s="45">
        <v>4488968</v>
      </c>
      <c r="AR741" s="45">
        <v>11093290</v>
      </c>
      <c r="AS741" s="45">
        <v>64</v>
      </c>
      <c r="AT741" s="45">
        <v>1299983</v>
      </c>
      <c r="AU741" s="45">
        <v>1</v>
      </c>
      <c r="AV741" s="45">
        <v>71</v>
      </c>
      <c r="AW741" s="45">
        <v>922988</v>
      </c>
    </row>
    <row r="742" spans="38:49" ht="14.25" customHeight="1">
      <c r="AL742" s="46" t="s">
        <v>55</v>
      </c>
      <c r="AM742" s="45">
        <v>21</v>
      </c>
      <c r="AN742" s="46" t="s">
        <v>6</v>
      </c>
      <c r="AO742" s="45">
        <v>20</v>
      </c>
      <c r="AP742" s="45">
        <v>15582258</v>
      </c>
      <c r="AQ742" s="45">
        <v>4488968</v>
      </c>
      <c r="AR742" s="45">
        <v>11093290</v>
      </c>
      <c r="AS742" s="45">
        <v>65</v>
      </c>
      <c r="AT742" s="45">
        <v>1253268</v>
      </c>
      <c r="AU742" s="45">
        <v>1</v>
      </c>
      <c r="AV742" s="45">
        <v>72</v>
      </c>
      <c r="AW742" s="45">
        <v>902353</v>
      </c>
    </row>
    <row r="743" spans="38:49" ht="14.25" customHeight="1">
      <c r="AL743" s="46" t="s">
        <v>55</v>
      </c>
      <c r="AM743" s="45">
        <v>21</v>
      </c>
      <c r="AN743" s="46" t="s">
        <v>6</v>
      </c>
      <c r="AO743" s="45">
        <v>20</v>
      </c>
      <c r="AP743" s="45">
        <v>15582258</v>
      </c>
      <c r="AQ743" s="45">
        <v>4488968</v>
      </c>
      <c r="AR743" s="45">
        <v>11093290</v>
      </c>
      <c r="AS743" s="45">
        <v>66</v>
      </c>
      <c r="AT743" s="45">
        <v>1809257</v>
      </c>
      <c r="AU743" s="45">
        <v>1</v>
      </c>
      <c r="AV743" s="45">
        <v>72</v>
      </c>
      <c r="AW743" s="45">
        <v>1302665</v>
      </c>
    </row>
    <row r="744" spans="38:49" ht="14.25" customHeight="1">
      <c r="AL744" s="46" t="s">
        <v>55</v>
      </c>
      <c r="AM744" s="45">
        <v>21</v>
      </c>
      <c r="AN744" s="46" t="s">
        <v>6</v>
      </c>
      <c r="AO744" s="45">
        <v>20</v>
      </c>
      <c r="AP744" s="45">
        <v>15582258</v>
      </c>
      <c r="AQ744" s="45">
        <v>4488968</v>
      </c>
      <c r="AR744" s="45">
        <v>11093290</v>
      </c>
      <c r="AS744" s="45">
        <v>67</v>
      </c>
      <c r="AT744" s="45">
        <v>509531</v>
      </c>
      <c r="AU744" s="45">
        <v>0.29299999999999998</v>
      </c>
      <c r="AV744" s="45">
        <v>72</v>
      </c>
      <c r="AW744" s="45">
        <v>366862</v>
      </c>
    </row>
    <row r="745" spans="38:49" ht="14.25" customHeight="1">
      <c r="AL745" s="46" t="s">
        <v>55</v>
      </c>
      <c r="AM745" s="45">
        <v>22</v>
      </c>
      <c r="AN745" s="46" t="s">
        <v>6</v>
      </c>
      <c r="AO745" s="45">
        <v>27</v>
      </c>
      <c r="AP745" s="45">
        <v>13600720</v>
      </c>
      <c r="AQ745" s="45">
        <v>742341</v>
      </c>
      <c r="AR745" s="45">
        <v>12858379</v>
      </c>
      <c r="AS745" s="45">
        <v>60</v>
      </c>
      <c r="AT745" s="45">
        <v>63505</v>
      </c>
      <c r="AU745" s="45">
        <v>4.2999999999999997E-2</v>
      </c>
      <c r="AV745" s="45">
        <v>73</v>
      </c>
      <c r="AW745" s="45">
        <v>46359</v>
      </c>
    </row>
    <row r="746" spans="38:49" ht="14.25" customHeight="1">
      <c r="AL746" s="46" t="s">
        <v>55</v>
      </c>
      <c r="AM746" s="45">
        <v>22</v>
      </c>
      <c r="AN746" s="46" t="s">
        <v>6</v>
      </c>
      <c r="AO746" s="45">
        <v>27</v>
      </c>
      <c r="AP746" s="45">
        <v>13600720</v>
      </c>
      <c r="AQ746" s="45">
        <v>742341</v>
      </c>
      <c r="AR746" s="45">
        <v>12858379</v>
      </c>
      <c r="AS746" s="45">
        <v>61</v>
      </c>
      <c r="AT746" s="45">
        <v>1437696</v>
      </c>
      <c r="AU746" s="45">
        <v>1</v>
      </c>
      <c r="AV746" s="45">
        <v>73</v>
      </c>
      <c r="AW746" s="45">
        <v>1049518</v>
      </c>
    </row>
    <row r="747" spans="38:49" ht="14.25" customHeight="1">
      <c r="AL747" s="46" t="s">
        <v>55</v>
      </c>
      <c r="AM747" s="45">
        <v>22</v>
      </c>
      <c r="AN747" s="46" t="s">
        <v>6</v>
      </c>
      <c r="AO747" s="45">
        <v>27</v>
      </c>
      <c r="AP747" s="45">
        <v>13600720</v>
      </c>
      <c r="AQ747" s="45">
        <v>742341</v>
      </c>
      <c r="AR747" s="45">
        <v>12858379</v>
      </c>
      <c r="AS747" s="45">
        <v>62</v>
      </c>
      <c r="AT747" s="45">
        <v>1392211</v>
      </c>
      <c r="AU747" s="45">
        <v>1</v>
      </c>
      <c r="AV747" s="45">
        <v>73</v>
      </c>
      <c r="AW747" s="45">
        <v>1016314</v>
      </c>
    </row>
    <row r="748" spans="38:49" ht="14.25" customHeight="1">
      <c r="AL748" s="46" t="s">
        <v>55</v>
      </c>
      <c r="AM748" s="45">
        <v>22</v>
      </c>
      <c r="AN748" s="46" t="s">
        <v>6</v>
      </c>
      <c r="AO748" s="45">
        <v>27</v>
      </c>
      <c r="AP748" s="45">
        <v>13600720</v>
      </c>
      <c r="AQ748" s="45">
        <v>742341</v>
      </c>
      <c r="AR748" s="45">
        <v>12858379</v>
      </c>
      <c r="AS748" s="45">
        <v>63</v>
      </c>
      <c r="AT748" s="45">
        <v>1346302</v>
      </c>
      <c r="AU748" s="45">
        <v>1</v>
      </c>
      <c r="AV748" s="45">
        <v>73</v>
      </c>
      <c r="AW748" s="45">
        <v>982800</v>
      </c>
    </row>
    <row r="749" spans="38:49" ht="14.25" customHeight="1">
      <c r="AL749" s="46" t="s">
        <v>55</v>
      </c>
      <c r="AM749" s="45">
        <v>22</v>
      </c>
      <c r="AN749" s="46" t="s">
        <v>6</v>
      </c>
      <c r="AO749" s="45">
        <v>27</v>
      </c>
      <c r="AP749" s="45">
        <v>13600720</v>
      </c>
      <c r="AQ749" s="45">
        <v>742341</v>
      </c>
      <c r="AR749" s="45">
        <v>12858379</v>
      </c>
      <c r="AS749" s="45">
        <v>64</v>
      </c>
      <c r="AT749" s="45">
        <v>1299983</v>
      </c>
      <c r="AU749" s="45">
        <v>1</v>
      </c>
      <c r="AV749" s="45">
        <v>74</v>
      </c>
      <c r="AW749" s="45">
        <v>961987</v>
      </c>
    </row>
    <row r="750" spans="38:49" ht="14.25" customHeight="1">
      <c r="AL750" s="46" t="s">
        <v>55</v>
      </c>
      <c r="AM750" s="45">
        <v>22</v>
      </c>
      <c r="AN750" s="46" t="s">
        <v>6</v>
      </c>
      <c r="AO750" s="45">
        <v>27</v>
      </c>
      <c r="AP750" s="45">
        <v>13600720</v>
      </c>
      <c r="AQ750" s="45">
        <v>742341</v>
      </c>
      <c r="AR750" s="45">
        <v>12858379</v>
      </c>
      <c r="AS750" s="45">
        <v>65</v>
      </c>
      <c r="AT750" s="45">
        <v>1253268</v>
      </c>
      <c r="AU750" s="45">
        <v>1</v>
      </c>
      <c r="AV750" s="45">
        <v>74</v>
      </c>
      <c r="AW750" s="45">
        <v>927418</v>
      </c>
    </row>
    <row r="751" spans="38:49" ht="14.25" customHeight="1">
      <c r="AL751" s="46" t="s">
        <v>55</v>
      </c>
      <c r="AM751" s="45">
        <v>22</v>
      </c>
      <c r="AN751" s="46" t="s">
        <v>6</v>
      </c>
      <c r="AO751" s="45">
        <v>27</v>
      </c>
      <c r="AP751" s="45">
        <v>13600720</v>
      </c>
      <c r="AQ751" s="45">
        <v>742341</v>
      </c>
      <c r="AR751" s="45">
        <v>12858379</v>
      </c>
      <c r="AS751" s="45">
        <v>66</v>
      </c>
      <c r="AT751" s="45">
        <v>1809257</v>
      </c>
      <c r="AU751" s="45">
        <v>1</v>
      </c>
      <c r="AV751" s="45">
        <v>74</v>
      </c>
      <c r="AW751" s="45">
        <v>1338850</v>
      </c>
    </row>
    <row r="752" spans="38:49" ht="14.25" customHeight="1">
      <c r="AL752" s="46" t="s">
        <v>55</v>
      </c>
      <c r="AM752" s="45">
        <v>22</v>
      </c>
      <c r="AN752" s="46" t="s">
        <v>6</v>
      </c>
      <c r="AO752" s="45">
        <v>27</v>
      </c>
      <c r="AP752" s="45">
        <v>13600720</v>
      </c>
      <c r="AQ752" s="45">
        <v>742341</v>
      </c>
      <c r="AR752" s="45">
        <v>12858379</v>
      </c>
      <c r="AS752" s="45">
        <v>67</v>
      </c>
      <c r="AT752" s="45">
        <v>1738061</v>
      </c>
      <c r="AU752" s="45">
        <v>1</v>
      </c>
      <c r="AV752" s="45">
        <v>75</v>
      </c>
      <c r="AW752" s="45">
        <v>1303546</v>
      </c>
    </row>
    <row r="753" spans="38:49" ht="14.25" customHeight="1">
      <c r="AL753" s="46" t="s">
        <v>55</v>
      </c>
      <c r="AM753" s="45">
        <v>22</v>
      </c>
      <c r="AN753" s="46" t="s">
        <v>6</v>
      </c>
      <c r="AO753" s="45">
        <v>27</v>
      </c>
      <c r="AP753" s="45">
        <v>13600720</v>
      </c>
      <c r="AQ753" s="45">
        <v>742341</v>
      </c>
      <c r="AR753" s="45">
        <v>12858379</v>
      </c>
      <c r="AS753" s="45">
        <v>68</v>
      </c>
      <c r="AT753" s="45">
        <v>1666335</v>
      </c>
      <c r="AU753" s="45">
        <v>1</v>
      </c>
      <c r="AV753" s="45">
        <v>76</v>
      </c>
      <c r="AW753" s="45">
        <v>1266415</v>
      </c>
    </row>
    <row r="754" spans="38:49" ht="14.25" customHeight="1">
      <c r="AL754" s="46" t="s">
        <v>55</v>
      </c>
      <c r="AM754" s="45">
        <v>22</v>
      </c>
      <c r="AN754" s="46" t="s">
        <v>6</v>
      </c>
      <c r="AO754" s="45">
        <v>27</v>
      </c>
      <c r="AP754" s="45">
        <v>13600720</v>
      </c>
      <c r="AQ754" s="45">
        <v>742341</v>
      </c>
      <c r="AR754" s="45">
        <v>12858379</v>
      </c>
      <c r="AS754" s="45">
        <v>69</v>
      </c>
      <c r="AT754" s="45">
        <v>851761</v>
      </c>
      <c r="AU754" s="45">
        <v>0.53400000000000003</v>
      </c>
      <c r="AV754" s="45">
        <v>76</v>
      </c>
      <c r="AW754" s="45">
        <v>647338</v>
      </c>
    </row>
    <row r="755" spans="38:49" ht="14.25" customHeight="1">
      <c r="AL755" s="46" t="s">
        <v>55</v>
      </c>
      <c r="AM755" s="45">
        <v>23</v>
      </c>
      <c r="AN755" s="46" t="s">
        <v>7</v>
      </c>
      <c r="AO755" s="45">
        <v>3</v>
      </c>
      <c r="AP755" s="45">
        <v>11691420</v>
      </c>
      <c r="AQ755" s="45">
        <v>0</v>
      </c>
      <c r="AR755" s="45">
        <v>11691420</v>
      </c>
      <c r="AS755" s="45">
        <v>62</v>
      </c>
      <c r="AT755" s="45">
        <v>984111</v>
      </c>
      <c r="AU755" s="45">
        <v>0.70699999999999996</v>
      </c>
      <c r="AV755" s="45">
        <v>75</v>
      </c>
      <c r="AW755" s="45">
        <v>738083</v>
      </c>
    </row>
    <row r="756" spans="38:49" ht="14.25" customHeight="1">
      <c r="AL756" s="46" t="s">
        <v>55</v>
      </c>
      <c r="AM756" s="45">
        <v>23</v>
      </c>
      <c r="AN756" s="46" t="s">
        <v>7</v>
      </c>
      <c r="AO756" s="45">
        <v>3</v>
      </c>
      <c r="AP756" s="45">
        <v>11691420</v>
      </c>
      <c r="AQ756" s="45">
        <v>0</v>
      </c>
      <c r="AR756" s="45">
        <v>11691420</v>
      </c>
      <c r="AS756" s="45">
        <v>63</v>
      </c>
      <c r="AT756" s="45">
        <v>1346302</v>
      </c>
      <c r="AU756" s="45">
        <v>1</v>
      </c>
      <c r="AV756" s="45">
        <v>75</v>
      </c>
      <c r="AW756" s="45">
        <v>1009726</v>
      </c>
    </row>
    <row r="757" spans="38:49" ht="14.25" customHeight="1">
      <c r="AL757" s="46" t="s">
        <v>55</v>
      </c>
      <c r="AM757" s="45">
        <v>23</v>
      </c>
      <c r="AN757" s="46" t="s">
        <v>7</v>
      </c>
      <c r="AO757" s="45">
        <v>3</v>
      </c>
      <c r="AP757" s="45">
        <v>11691420</v>
      </c>
      <c r="AQ757" s="45">
        <v>0</v>
      </c>
      <c r="AR757" s="45">
        <v>11691420</v>
      </c>
      <c r="AS757" s="45">
        <v>64</v>
      </c>
      <c r="AT757" s="45">
        <v>1299983</v>
      </c>
      <c r="AU757" s="45">
        <v>1</v>
      </c>
      <c r="AV757" s="45">
        <v>76</v>
      </c>
      <c r="AW757" s="45">
        <v>987987</v>
      </c>
    </row>
    <row r="758" spans="38:49" ht="14.25" customHeight="1">
      <c r="AL758" s="46" t="s">
        <v>55</v>
      </c>
      <c r="AM758" s="45">
        <v>23</v>
      </c>
      <c r="AN758" s="46" t="s">
        <v>7</v>
      </c>
      <c r="AO758" s="45">
        <v>3</v>
      </c>
      <c r="AP758" s="45">
        <v>11691420</v>
      </c>
      <c r="AQ758" s="45">
        <v>0</v>
      </c>
      <c r="AR758" s="45">
        <v>11691420</v>
      </c>
      <c r="AS758" s="45">
        <v>65</v>
      </c>
      <c r="AT758" s="45">
        <v>1253268</v>
      </c>
      <c r="AU758" s="45">
        <v>1</v>
      </c>
      <c r="AV758" s="45">
        <v>76</v>
      </c>
      <c r="AW758" s="45">
        <v>952484</v>
      </c>
    </row>
    <row r="759" spans="38:49" ht="14.25" customHeight="1">
      <c r="AL759" s="46" t="s">
        <v>55</v>
      </c>
      <c r="AM759" s="45">
        <v>23</v>
      </c>
      <c r="AN759" s="46" t="s">
        <v>7</v>
      </c>
      <c r="AO759" s="45">
        <v>3</v>
      </c>
      <c r="AP759" s="45">
        <v>11691420</v>
      </c>
      <c r="AQ759" s="45">
        <v>0</v>
      </c>
      <c r="AR759" s="45">
        <v>11691420</v>
      </c>
      <c r="AS759" s="45">
        <v>66</v>
      </c>
      <c r="AT759" s="45">
        <v>1809257</v>
      </c>
      <c r="AU759" s="45">
        <v>1</v>
      </c>
      <c r="AV759" s="45">
        <v>77</v>
      </c>
      <c r="AW759" s="45">
        <v>1393128</v>
      </c>
    </row>
    <row r="760" spans="38:49" ht="14.25" customHeight="1">
      <c r="AL760" s="46" t="s">
        <v>55</v>
      </c>
      <c r="AM760" s="45">
        <v>23</v>
      </c>
      <c r="AN760" s="46" t="s">
        <v>7</v>
      </c>
      <c r="AO760" s="45">
        <v>3</v>
      </c>
      <c r="AP760" s="45">
        <v>11691420</v>
      </c>
      <c r="AQ760" s="45">
        <v>0</v>
      </c>
      <c r="AR760" s="45">
        <v>11691420</v>
      </c>
      <c r="AS760" s="45">
        <v>67</v>
      </c>
      <c r="AT760" s="45">
        <v>1738061</v>
      </c>
      <c r="AU760" s="45">
        <v>1</v>
      </c>
      <c r="AV760" s="45">
        <v>77</v>
      </c>
      <c r="AW760" s="45">
        <v>1338307</v>
      </c>
    </row>
    <row r="761" spans="38:49" ht="14.25" customHeight="1">
      <c r="AL761" s="46" t="s">
        <v>55</v>
      </c>
      <c r="AM761" s="45">
        <v>23</v>
      </c>
      <c r="AN761" s="46" t="s">
        <v>7</v>
      </c>
      <c r="AO761" s="45">
        <v>3</v>
      </c>
      <c r="AP761" s="45">
        <v>11691420</v>
      </c>
      <c r="AQ761" s="45">
        <v>0</v>
      </c>
      <c r="AR761" s="45">
        <v>11691420</v>
      </c>
      <c r="AS761" s="45">
        <v>68</v>
      </c>
      <c r="AT761" s="45">
        <v>1666335</v>
      </c>
      <c r="AU761" s="45">
        <v>1</v>
      </c>
      <c r="AV761" s="45">
        <v>78</v>
      </c>
      <c r="AW761" s="45">
        <v>1299741</v>
      </c>
    </row>
    <row r="762" spans="38:49" ht="14.25" customHeight="1">
      <c r="AL762" s="46" t="s">
        <v>55</v>
      </c>
      <c r="AM762" s="45">
        <v>23</v>
      </c>
      <c r="AN762" s="46" t="s">
        <v>7</v>
      </c>
      <c r="AO762" s="45">
        <v>3</v>
      </c>
      <c r="AP762" s="45">
        <v>11691420</v>
      </c>
      <c r="AQ762" s="45">
        <v>0</v>
      </c>
      <c r="AR762" s="45">
        <v>11691420</v>
      </c>
      <c r="AS762" s="45">
        <v>69</v>
      </c>
      <c r="AT762" s="45">
        <v>1594102</v>
      </c>
      <c r="AU762" s="45">
        <v>1</v>
      </c>
      <c r="AV762" s="45">
        <v>79</v>
      </c>
      <c r="AW762" s="45">
        <v>1259341</v>
      </c>
    </row>
    <row r="763" spans="38:49" ht="14.25" customHeight="1">
      <c r="AL763" s="46" t="s">
        <v>55</v>
      </c>
      <c r="AM763" s="45">
        <v>24</v>
      </c>
      <c r="AN763" s="46" t="s">
        <v>7</v>
      </c>
      <c r="AO763" s="45">
        <v>10</v>
      </c>
      <c r="AP763" s="45">
        <v>9872994</v>
      </c>
      <c r="AQ763" s="45">
        <v>0</v>
      </c>
      <c r="AR763" s="45">
        <v>9872994</v>
      </c>
      <c r="AS763" s="45">
        <v>63</v>
      </c>
      <c r="AT763" s="45">
        <v>511987</v>
      </c>
      <c r="AU763" s="45">
        <v>0.38</v>
      </c>
      <c r="AV763" s="45">
        <v>76</v>
      </c>
      <c r="AW763" s="45">
        <v>389110</v>
      </c>
    </row>
    <row r="764" spans="38:49" ht="14.25" customHeight="1">
      <c r="AL764" s="46" t="s">
        <v>55</v>
      </c>
      <c r="AM764" s="45">
        <v>24</v>
      </c>
      <c r="AN764" s="46" t="s">
        <v>7</v>
      </c>
      <c r="AO764" s="45">
        <v>10</v>
      </c>
      <c r="AP764" s="45">
        <v>9872994</v>
      </c>
      <c r="AQ764" s="45">
        <v>0</v>
      </c>
      <c r="AR764" s="45">
        <v>9872994</v>
      </c>
      <c r="AS764" s="45">
        <v>64</v>
      </c>
      <c r="AT764" s="45">
        <v>1299983</v>
      </c>
      <c r="AU764" s="45">
        <v>1</v>
      </c>
      <c r="AV764" s="45">
        <v>77</v>
      </c>
      <c r="AW764" s="45">
        <v>1000987</v>
      </c>
    </row>
    <row r="765" spans="38:49" ht="14.25" customHeight="1">
      <c r="AL765" s="46" t="s">
        <v>55</v>
      </c>
      <c r="AM765" s="45">
        <v>24</v>
      </c>
      <c r="AN765" s="46" t="s">
        <v>7</v>
      </c>
      <c r="AO765" s="45">
        <v>10</v>
      </c>
      <c r="AP765" s="45">
        <v>9872994</v>
      </c>
      <c r="AQ765" s="45">
        <v>0</v>
      </c>
      <c r="AR765" s="45">
        <v>9872994</v>
      </c>
      <c r="AS765" s="45">
        <v>65</v>
      </c>
      <c r="AT765" s="45">
        <v>1253268</v>
      </c>
      <c r="AU765" s="45">
        <v>1</v>
      </c>
      <c r="AV765" s="45">
        <v>77</v>
      </c>
      <c r="AW765" s="45">
        <v>965016</v>
      </c>
    </row>
    <row r="766" spans="38:49" ht="14.25" customHeight="1">
      <c r="AL766" s="46" t="s">
        <v>55</v>
      </c>
      <c r="AM766" s="45">
        <v>24</v>
      </c>
      <c r="AN766" s="46" t="s">
        <v>7</v>
      </c>
      <c r="AO766" s="45">
        <v>10</v>
      </c>
      <c r="AP766" s="45">
        <v>9872994</v>
      </c>
      <c r="AQ766" s="45">
        <v>0</v>
      </c>
      <c r="AR766" s="45">
        <v>9872994</v>
      </c>
      <c r="AS766" s="45">
        <v>66</v>
      </c>
      <c r="AT766" s="45">
        <v>1809257</v>
      </c>
      <c r="AU766" s="45">
        <v>1</v>
      </c>
      <c r="AV766" s="45">
        <v>78</v>
      </c>
      <c r="AW766" s="45">
        <v>1411220</v>
      </c>
    </row>
    <row r="767" spans="38:49" ht="14.25" customHeight="1">
      <c r="AL767" s="46" t="s">
        <v>55</v>
      </c>
      <c r="AM767" s="45">
        <v>24</v>
      </c>
      <c r="AN767" s="46" t="s">
        <v>7</v>
      </c>
      <c r="AO767" s="45">
        <v>10</v>
      </c>
      <c r="AP767" s="45">
        <v>9872994</v>
      </c>
      <c r="AQ767" s="45">
        <v>0</v>
      </c>
      <c r="AR767" s="45">
        <v>9872994</v>
      </c>
      <c r="AS767" s="45">
        <v>67</v>
      </c>
      <c r="AT767" s="45">
        <v>1738061</v>
      </c>
      <c r="AU767" s="45">
        <v>1</v>
      </c>
      <c r="AV767" s="45">
        <v>79</v>
      </c>
      <c r="AW767" s="45">
        <v>1373068</v>
      </c>
    </row>
    <row r="768" spans="38:49" ht="14.25" customHeight="1">
      <c r="AL768" s="46" t="s">
        <v>55</v>
      </c>
      <c r="AM768" s="45">
        <v>24</v>
      </c>
      <c r="AN768" s="46" t="s">
        <v>7</v>
      </c>
      <c r="AO768" s="45">
        <v>10</v>
      </c>
      <c r="AP768" s="45">
        <v>9872994</v>
      </c>
      <c r="AQ768" s="45">
        <v>0</v>
      </c>
      <c r="AR768" s="45">
        <v>9872994</v>
      </c>
      <c r="AS768" s="45">
        <v>68</v>
      </c>
      <c r="AT768" s="45">
        <v>1666335</v>
      </c>
      <c r="AU768" s="45">
        <v>1</v>
      </c>
      <c r="AV768" s="45">
        <v>80</v>
      </c>
      <c r="AW768" s="45">
        <v>1333068</v>
      </c>
    </row>
    <row r="769" spans="38:49" ht="14.25" customHeight="1">
      <c r="AL769" s="46" t="s">
        <v>55</v>
      </c>
      <c r="AM769" s="45">
        <v>24</v>
      </c>
      <c r="AN769" s="46" t="s">
        <v>7</v>
      </c>
      <c r="AO769" s="45">
        <v>10</v>
      </c>
      <c r="AP769" s="45">
        <v>9872994</v>
      </c>
      <c r="AQ769" s="45">
        <v>0</v>
      </c>
      <c r="AR769" s="45">
        <v>9872994</v>
      </c>
      <c r="AS769" s="45">
        <v>69</v>
      </c>
      <c r="AT769" s="45">
        <v>1594102</v>
      </c>
      <c r="AU769" s="45">
        <v>1</v>
      </c>
      <c r="AV769" s="45">
        <v>81</v>
      </c>
      <c r="AW769" s="45">
        <v>1291223</v>
      </c>
    </row>
    <row r="770" spans="38:49" ht="14.25" customHeight="1">
      <c r="AL770" s="46" t="s">
        <v>55</v>
      </c>
      <c r="AM770" s="45">
        <v>25</v>
      </c>
      <c r="AN770" s="46" t="s">
        <v>7</v>
      </c>
      <c r="AO770" s="45">
        <v>17</v>
      </c>
      <c r="AP770" s="45">
        <v>8164077</v>
      </c>
      <c r="AQ770" s="45">
        <v>0</v>
      </c>
      <c r="AR770" s="45">
        <v>8164077</v>
      </c>
      <c r="AS770" s="45">
        <v>64</v>
      </c>
      <c r="AT770" s="45">
        <v>103053</v>
      </c>
      <c r="AU770" s="45">
        <v>7.9000000000000001E-2</v>
      </c>
      <c r="AV770" s="45">
        <v>77</v>
      </c>
      <c r="AW770" s="45">
        <v>79351</v>
      </c>
    </row>
    <row r="771" spans="38:49" ht="14.25" customHeight="1">
      <c r="AL771" s="46" t="s">
        <v>55</v>
      </c>
      <c r="AM771" s="45">
        <v>25</v>
      </c>
      <c r="AN771" s="46" t="s">
        <v>7</v>
      </c>
      <c r="AO771" s="45">
        <v>17</v>
      </c>
      <c r="AP771" s="45">
        <v>8164077</v>
      </c>
      <c r="AQ771" s="45">
        <v>0</v>
      </c>
      <c r="AR771" s="45">
        <v>8164077</v>
      </c>
      <c r="AS771" s="45">
        <v>65</v>
      </c>
      <c r="AT771" s="45">
        <v>1253268</v>
      </c>
      <c r="AU771" s="45">
        <v>1</v>
      </c>
      <c r="AV771" s="45">
        <v>78</v>
      </c>
      <c r="AW771" s="45">
        <v>977549</v>
      </c>
    </row>
    <row r="772" spans="38:49" ht="14.25" customHeight="1">
      <c r="AL772" s="46" t="s">
        <v>55</v>
      </c>
      <c r="AM772" s="45">
        <v>25</v>
      </c>
      <c r="AN772" s="46" t="s">
        <v>7</v>
      </c>
      <c r="AO772" s="45">
        <v>17</v>
      </c>
      <c r="AP772" s="45">
        <v>8164077</v>
      </c>
      <c r="AQ772" s="45">
        <v>0</v>
      </c>
      <c r="AR772" s="45">
        <v>8164077</v>
      </c>
      <c r="AS772" s="45">
        <v>66</v>
      </c>
      <c r="AT772" s="45">
        <v>1809257</v>
      </c>
      <c r="AU772" s="45">
        <v>1</v>
      </c>
      <c r="AV772" s="45">
        <v>79</v>
      </c>
      <c r="AW772" s="45">
        <v>1429313</v>
      </c>
    </row>
    <row r="773" spans="38:49" ht="14.25" customHeight="1">
      <c r="AL773" s="46" t="s">
        <v>55</v>
      </c>
      <c r="AM773" s="45">
        <v>25</v>
      </c>
      <c r="AN773" s="46" t="s">
        <v>7</v>
      </c>
      <c r="AO773" s="45">
        <v>17</v>
      </c>
      <c r="AP773" s="45">
        <v>8164077</v>
      </c>
      <c r="AQ773" s="45">
        <v>0</v>
      </c>
      <c r="AR773" s="45">
        <v>8164077</v>
      </c>
      <c r="AS773" s="45">
        <v>67</v>
      </c>
      <c r="AT773" s="45">
        <v>1738061</v>
      </c>
      <c r="AU773" s="45">
        <v>1</v>
      </c>
      <c r="AV773" s="45">
        <v>80</v>
      </c>
      <c r="AW773" s="45">
        <v>1390449</v>
      </c>
    </row>
    <row r="774" spans="38:49" ht="14.25" customHeight="1">
      <c r="AL774" s="46" t="s">
        <v>55</v>
      </c>
      <c r="AM774" s="45">
        <v>25</v>
      </c>
      <c r="AN774" s="46" t="s">
        <v>7</v>
      </c>
      <c r="AO774" s="45">
        <v>17</v>
      </c>
      <c r="AP774" s="45">
        <v>8164077</v>
      </c>
      <c r="AQ774" s="45">
        <v>0</v>
      </c>
      <c r="AR774" s="45">
        <v>8164077</v>
      </c>
      <c r="AS774" s="45">
        <v>68</v>
      </c>
      <c r="AT774" s="45">
        <v>1666335</v>
      </c>
      <c r="AU774" s="45">
        <v>1</v>
      </c>
      <c r="AV774" s="45">
        <v>81</v>
      </c>
      <c r="AW774" s="45">
        <v>1349731</v>
      </c>
    </row>
    <row r="775" spans="38:49" ht="14.25" customHeight="1">
      <c r="AL775" s="46" t="s">
        <v>55</v>
      </c>
      <c r="AM775" s="45">
        <v>25</v>
      </c>
      <c r="AN775" s="46" t="s">
        <v>7</v>
      </c>
      <c r="AO775" s="45">
        <v>17</v>
      </c>
      <c r="AP775" s="45">
        <v>8164077</v>
      </c>
      <c r="AQ775" s="45">
        <v>0</v>
      </c>
      <c r="AR775" s="45">
        <v>8164077</v>
      </c>
      <c r="AS775" s="45">
        <v>69</v>
      </c>
      <c r="AT775" s="45">
        <v>1594102</v>
      </c>
      <c r="AU775" s="45">
        <v>1</v>
      </c>
      <c r="AV775" s="45">
        <v>82</v>
      </c>
      <c r="AW775" s="45">
        <v>1307164</v>
      </c>
    </row>
    <row r="776" spans="38:49" ht="14.25" customHeight="1">
      <c r="AL776" s="46" t="s">
        <v>55</v>
      </c>
      <c r="AM776" s="45">
        <v>26</v>
      </c>
      <c r="AN776" s="46" t="s">
        <v>7</v>
      </c>
      <c r="AO776" s="45">
        <v>24</v>
      </c>
      <c r="AP776" s="45">
        <v>6583305</v>
      </c>
      <c r="AQ776" s="45">
        <v>0</v>
      </c>
      <c r="AR776" s="45">
        <v>6583305</v>
      </c>
      <c r="AS776" s="45">
        <v>66</v>
      </c>
      <c r="AT776" s="45">
        <v>1584806</v>
      </c>
      <c r="AU776" s="45">
        <v>0.876</v>
      </c>
      <c r="AV776" s="45">
        <v>79</v>
      </c>
      <c r="AW776" s="45">
        <v>1251997</v>
      </c>
    </row>
    <row r="777" spans="38:49" ht="14.25" customHeight="1">
      <c r="AL777" s="46" t="s">
        <v>55</v>
      </c>
      <c r="AM777" s="45">
        <v>26</v>
      </c>
      <c r="AN777" s="46" t="s">
        <v>7</v>
      </c>
      <c r="AO777" s="45">
        <v>24</v>
      </c>
      <c r="AP777" s="45">
        <v>6583305</v>
      </c>
      <c r="AQ777" s="45">
        <v>0</v>
      </c>
      <c r="AR777" s="45">
        <v>6583305</v>
      </c>
      <c r="AS777" s="45">
        <v>67</v>
      </c>
      <c r="AT777" s="45">
        <v>1738061</v>
      </c>
      <c r="AU777" s="45">
        <v>1</v>
      </c>
      <c r="AV777" s="45">
        <v>80</v>
      </c>
      <c r="AW777" s="45">
        <v>1390449</v>
      </c>
    </row>
    <row r="778" spans="38:49" ht="14.25" customHeight="1">
      <c r="AL778" s="46" t="s">
        <v>55</v>
      </c>
      <c r="AM778" s="45">
        <v>26</v>
      </c>
      <c r="AN778" s="46" t="s">
        <v>7</v>
      </c>
      <c r="AO778" s="45">
        <v>24</v>
      </c>
      <c r="AP778" s="45">
        <v>6583305</v>
      </c>
      <c r="AQ778" s="45">
        <v>0</v>
      </c>
      <c r="AR778" s="45">
        <v>6583305</v>
      </c>
      <c r="AS778" s="45">
        <v>68</v>
      </c>
      <c r="AT778" s="45">
        <v>1666335</v>
      </c>
      <c r="AU778" s="45">
        <v>1</v>
      </c>
      <c r="AV778" s="45">
        <v>81</v>
      </c>
      <c r="AW778" s="45">
        <v>1349731</v>
      </c>
    </row>
    <row r="779" spans="38:49" ht="14.25" customHeight="1">
      <c r="AL779" s="46" t="s">
        <v>55</v>
      </c>
      <c r="AM779" s="45">
        <v>26</v>
      </c>
      <c r="AN779" s="46" t="s">
        <v>7</v>
      </c>
      <c r="AO779" s="45">
        <v>24</v>
      </c>
      <c r="AP779" s="45">
        <v>6583305</v>
      </c>
      <c r="AQ779" s="45">
        <v>0</v>
      </c>
      <c r="AR779" s="45">
        <v>6583305</v>
      </c>
      <c r="AS779" s="45">
        <v>69</v>
      </c>
      <c r="AT779" s="45">
        <v>1594102</v>
      </c>
      <c r="AU779" s="45">
        <v>1</v>
      </c>
      <c r="AV779" s="45">
        <v>82</v>
      </c>
      <c r="AW779" s="45">
        <v>1307164</v>
      </c>
    </row>
    <row r="780" spans="38:49" ht="14.25" customHeight="1">
      <c r="AL780" s="46" t="s">
        <v>55</v>
      </c>
      <c r="AM780" s="45">
        <v>27</v>
      </c>
      <c r="AN780" s="46" t="s">
        <v>8</v>
      </c>
      <c r="AO780" s="45">
        <v>1</v>
      </c>
      <c r="AP780" s="45">
        <v>5149314</v>
      </c>
      <c r="AQ780" s="45">
        <v>0</v>
      </c>
      <c r="AR780" s="45">
        <v>5149314</v>
      </c>
      <c r="AS780" s="45">
        <v>66</v>
      </c>
      <c r="AT780" s="45">
        <v>150815</v>
      </c>
      <c r="AU780" s="45">
        <v>8.3000000000000004E-2</v>
      </c>
      <c r="AV780" s="45">
        <v>78</v>
      </c>
      <c r="AW780" s="45">
        <v>117636</v>
      </c>
    </row>
    <row r="781" spans="38:49" ht="14.25" customHeight="1">
      <c r="AL781" s="46" t="s">
        <v>55</v>
      </c>
      <c r="AM781" s="45">
        <v>27</v>
      </c>
      <c r="AN781" s="46" t="s">
        <v>8</v>
      </c>
      <c r="AO781" s="45">
        <v>1</v>
      </c>
      <c r="AP781" s="45">
        <v>5149314</v>
      </c>
      <c r="AQ781" s="45">
        <v>0</v>
      </c>
      <c r="AR781" s="45">
        <v>5149314</v>
      </c>
      <c r="AS781" s="45">
        <v>67</v>
      </c>
      <c r="AT781" s="45">
        <v>1738061</v>
      </c>
      <c r="AU781" s="45">
        <v>1</v>
      </c>
      <c r="AV781" s="45">
        <v>79</v>
      </c>
      <c r="AW781" s="45">
        <v>1373068</v>
      </c>
    </row>
    <row r="782" spans="38:49" ht="14.25" customHeight="1">
      <c r="AL782" s="46" t="s">
        <v>55</v>
      </c>
      <c r="AM782" s="45">
        <v>27</v>
      </c>
      <c r="AN782" s="46" t="s">
        <v>8</v>
      </c>
      <c r="AO782" s="45">
        <v>1</v>
      </c>
      <c r="AP782" s="45">
        <v>5149314</v>
      </c>
      <c r="AQ782" s="45">
        <v>0</v>
      </c>
      <c r="AR782" s="45">
        <v>5149314</v>
      </c>
      <c r="AS782" s="45">
        <v>68</v>
      </c>
      <c r="AT782" s="45">
        <v>1666335</v>
      </c>
      <c r="AU782" s="45">
        <v>1</v>
      </c>
      <c r="AV782" s="45">
        <v>80</v>
      </c>
      <c r="AW782" s="45">
        <v>1333068</v>
      </c>
    </row>
    <row r="783" spans="38:49" ht="14.25" customHeight="1">
      <c r="AL783" s="46" t="s">
        <v>55</v>
      </c>
      <c r="AM783" s="45">
        <v>27</v>
      </c>
      <c r="AN783" s="46" t="s">
        <v>8</v>
      </c>
      <c r="AO783" s="45">
        <v>1</v>
      </c>
      <c r="AP783" s="45">
        <v>5149314</v>
      </c>
      <c r="AQ783" s="45">
        <v>0</v>
      </c>
      <c r="AR783" s="45">
        <v>5149314</v>
      </c>
      <c r="AS783" s="45">
        <v>69</v>
      </c>
      <c r="AT783" s="45">
        <v>1594102</v>
      </c>
      <c r="AU783" s="45">
        <v>1</v>
      </c>
      <c r="AV783" s="45">
        <v>81</v>
      </c>
      <c r="AW783" s="45">
        <v>1291223</v>
      </c>
    </row>
    <row r="784" spans="38:49" ht="14.25" customHeight="1">
      <c r="AL784" s="46" t="s">
        <v>55</v>
      </c>
      <c r="AM784" s="45">
        <v>28</v>
      </c>
      <c r="AN784" s="46" t="s">
        <v>8</v>
      </c>
      <c r="AO784" s="45">
        <v>8</v>
      </c>
      <c r="AP784" s="45">
        <v>3880740</v>
      </c>
      <c r="AQ784" s="45">
        <v>0</v>
      </c>
      <c r="AR784" s="45">
        <v>3880740</v>
      </c>
      <c r="AS784" s="45">
        <v>67</v>
      </c>
      <c r="AT784" s="45">
        <v>620302</v>
      </c>
      <c r="AU784" s="45">
        <v>0.35699999999999998</v>
      </c>
      <c r="AV784" s="45">
        <v>77</v>
      </c>
      <c r="AW784" s="45">
        <v>477633</v>
      </c>
    </row>
    <row r="785" spans="38:49" ht="14.25" customHeight="1">
      <c r="AL785" s="46" t="s">
        <v>55</v>
      </c>
      <c r="AM785" s="45">
        <v>28</v>
      </c>
      <c r="AN785" s="46" t="s">
        <v>8</v>
      </c>
      <c r="AO785" s="45">
        <v>8</v>
      </c>
      <c r="AP785" s="45">
        <v>3880740</v>
      </c>
      <c r="AQ785" s="45">
        <v>0</v>
      </c>
      <c r="AR785" s="45">
        <v>3880740</v>
      </c>
      <c r="AS785" s="45">
        <v>68</v>
      </c>
      <c r="AT785" s="45">
        <v>1666335</v>
      </c>
      <c r="AU785" s="45">
        <v>1</v>
      </c>
      <c r="AV785" s="45">
        <v>78</v>
      </c>
      <c r="AW785" s="45">
        <v>1299741</v>
      </c>
    </row>
    <row r="786" spans="38:49" ht="14.25" customHeight="1">
      <c r="AL786" s="46" t="s">
        <v>55</v>
      </c>
      <c r="AM786" s="45">
        <v>28</v>
      </c>
      <c r="AN786" s="46" t="s">
        <v>8</v>
      </c>
      <c r="AO786" s="45">
        <v>8</v>
      </c>
      <c r="AP786" s="45">
        <v>3880740</v>
      </c>
      <c r="AQ786" s="45">
        <v>0</v>
      </c>
      <c r="AR786" s="45">
        <v>3880740</v>
      </c>
      <c r="AS786" s="45">
        <v>69</v>
      </c>
      <c r="AT786" s="45">
        <v>1594102</v>
      </c>
      <c r="AU786" s="45">
        <v>1</v>
      </c>
      <c r="AV786" s="45">
        <v>79</v>
      </c>
      <c r="AW786" s="45">
        <v>1259341</v>
      </c>
    </row>
    <row r="787" spans="38:49" ht="14.25" customHeight="1">
      <c r="AL787" s="46" t="s">
        <v>55</v>
      </c>
      <c r="AM787" s="45">
        <v>29</v>
      </c>
      <c r="AN787" s="46" t="s">
        <v>8</v>
      </c>
      <c r="AO787" s="45">
        <v>15</v>
      </c>
      <c r="AP787" s="45">
        <v>2796218</v>
      </c>
      <c r="AQ787" s="45">
        <v>0</v>
      </c>
      <c r="AR787" s="45">
        <v>2796218</v>
      </c>
      <c r="AS787" s="45">
        <v>68</v>
      </c>
      <c r="AT787" s="45">
        <v>1202116</v>
      </c>
      <c r="AU787" s="45">
        <v>0.72099999999999997</v>
      </c>
      <c r="AV787" s="45">
        <v>76</v>
      </c>
      <c r="AW787" s="45">
        <v>913608</v>
      </c>
    </row>
    <row r="788" spans="38:49" ht="14.25" customHeight="1">
      <c r="AL788" s="46" t="s">
        <v>55</v>
      </c>
      <c r="AM788" s="45">
        <v>29</v>
      </c>
      <c r="AN788" s="46" t="s">
        <v>8</v>
      </c>
      <c r="AO788" s="45">
        <v>15</v>
      </c>
      <c r="AP788" s="45">
        <v>2796218</v>
      </c>
      <c r="AQ788" s="45">
        <v>0</v>
      </c>
      <c r="AR788" s="45">
        <v>2796218</v>
      </c>
      <c r="AS788" s="45">
        <v>69</v>
      </c>
      <c r="AT788" s="45">
        <v>1594102</v>
      </c>
      <c r="AU788" s="45">
        <v>1</v>
      </c>
      <c r="AV788" s="45">
        <v>76</v>
      </c>
      <c r="AW788" s="45">
        <v>1211518</v>
      </c>
    </row>
    <row r="789" spans="38:49" ht="14.25" customHeight="1">
      <c r="AL789" s="46" t="s">
        <v>55</v>
      </c>
      <c r="AM789" s="45">
        <v>30</v>
      </c>
      <c r="AN789" s="46" t="s">
        <v>8</v>
      </c>
      <c r="AO789" s="45">
        <v>23</v>
      </c>
      <c r="AP789" s="45">
        <v>1914385</v>
      </c>
      <c r="AQ789" s="45">
        <v>0</v>
      </c>
      <c r="AR789" s="45">
        <v>1914385</v>
      </c>
      <c r="AS789" s="45">
        <v>68</v>
      </c>
      <c r="AT789" s="45">
        <v>320283</v>
      </c>
      <c r="AU789" s="45">
        <v>0.192</v>
      </c>
      <c r="AV789" s="45">
        <v>73</v>
      </c>
      <c r="AW789" s="45">
        <v>233807</v>
      </c>
    </row>
    <row r="790" spans="38:49" ht="14.25" customHeight="1">
      <c r="AL790" s="46" t="s">
        <v>55</v>
      </c>
      <c r="AM790" s="45">
        <v>30</v>
      </c>
      <c r="AN790" s="46" t="s">
        <v>8</v>
      </c>
      <c r="AO790" s="45">
        <v>23</v>
      </c>
      <c r="AP790" s="45">
        <v>1914385</v>
      </c>
      <c r="AQ790" s="45">
        <v>0</v>
      </c>
      <c r="AR790" s="45">
        <v>1914385</v>
      </c>
      <c r="AS790" s="45">
        <v>69</v>
      </c>
      <c r="AT790" s="45">
        <v>1594102</v>
      </c>
      <c r="AU790" s="45">
        <v>1</v>
      </c>
      <c r="AV790" s="45">
        <v>73</v>
      </c>
      <c r="AW790" s="45">
        <v>1163694</v>
      </c>
    </row>
    <row r="791" spans="38:49" ht="14.25" customHeight="1">
      <c r="AL791" s="46" t="s">
        <v>55</v>
      </c>
      <c r="AM791" s="45">
        <v>31</v>
      </c>
      <c r="AN791" s="46" t="s">
        <v>8</v>
      </c>
      <c r="AO791" s="45">
        <v>29</v>
      </c>
      <c r="AP791" s="45">
        <v>1253876</v>
      </c>
      <c r="AQ791" s="45">
        <v>0</v>
      </c>
      <c r="AR791" s="45">
        <v>1253876</v>
      </c>
      <c r="AS791" s="45">
        <v>69</v>
      </c>
      <c r="AT791" s="45">
        <v>1253876</v>
      </c>
      <c r="AU791" s="45">
        <v>0.78700000000000003</v>
      </c>
      <c r="AV791" s="45">
        <v>70</v>
      </c>
      <c r="AW791" s="45">
        <v>877713</v>
      </c>
    </row>
    <row r="792" spans="38:49" ht="14.25" customHeight="1">
      <c r="AL792" s="46" t="s">
        <v>55</v>
      </c>
      <c r="AM792" s="45">
        <v>32</v>
      </c>
      <c r="AN792" s="46" t="s">
        <v>9</v>
      </c>
      <c r="AO792" s="45">
        <v>5</v>
      </c>
      <c r="AP792" s="45">
        <v>833327</v>
      </c>
      <c r="AQ792" s="45">
        <v>0</v>
      </c>
      <c r="AR792" s="45">
        <v>833327</v>
      </c>
      <c r="AS792" s="45">
        <v>69</v>
      </c>
      <c r="AT792" s="45">
        <v>833327</v>
      </c>
      <c r="AU792" s="45">
        <v>0.52300000000000002</v>
      </c>
      <c r="AV792" s="45">
        <v>66</v>
      </c>
      <c r="AW792" s="45">
        <v>549996</v>
      </c>
    </row>
    <row r="793" spans="38:49" ht="14.25" customHeight="1">
      <c r="AL793" s="46" t="s">
        <v>55</v>
      </c>
      <c r="AM793" s="45">
        <v>33</v>
      </c>
      <c r="AN793" s="46" t="s">
        <v>9</v>
      </c>
      <c r="AO793" s="45">
        <v>12</v>
      </c>
      <c r="AP793" s="45">
        <v>671373</v>
      </c>
      <c r="AQ793" s="45">
        <v>0</v>
      </c>
      <c r="AR793" s="45">
        <v>671373</v>
      </c>
      <c r="AS793" s="45">
        <v>69</v>
      </c>
      <c r="AT793" s="45">
        <v>671373</v>
      </c>
      <c r="AU793" s="45">
        <v>0.42099999999999999</v>
      </c>
      <c r="AV793" s="45">
        <v>61</v>
      </c>
      <c r="AW793" s="45">
        <v>409538</v>
      </c>
    </row>
    <row r="794" spans="38:49" ht="14.25" customHeight="1">
      <c r="AL794" s="46" t="s">
        <v>55</v>
      </c>
      <c r="AM794" s="45">
        <v>34</v>
      </c>
      <c r="AN794" s="46" t="s">
        <v>9</v>
      </c>
      <c r="AO794" s="45">
        <v>19</v>
      </c>
      <c r="AP794" s="45">
        <v>786651</v>
      </c>
      <c r="AQ794" s="45">
        <v>0</v>
      </c>
      <c r="AR794" s="45">
        <v>786651</v>
      </c>
      <c r="AS794" s="45">
        <v>69</v>
      </c>
      <c r="AT794" s="45">
        <v>786651</v>
      </c>
      <c r="AU794" s="45">
        <v>0.49299999999999999</v>
      </c>
      <c r="AV794" s="45">
        <v>56</v>
      </c>
      <c r="AW794" s="45">
        <v>440525</v>
      </c>
    </row>
    <row r="795" spans="38:49" ht="14.25" customHeight="1">
      <c r="AL795" s="46" t="s">
        <v>55</v>
      </c>
      <c r="AM795" s="45">
        <v>35</v>
      </c>
      <c r="AN795" s="46" t="s">
        <v>9</v>
      </c>
      <c r="AO795" s="45">
        <v>26</v>
      </c>
      <c r="AP795" s="45">
        <v>1197796</v>
      </c>
      <c r="AQ795" s="45">
        <v>0</v>
      </c>
      <c r="AR795" s="45">
        <v>1197796</v>
      </c>
      <c r="AS795" s="45">
        <v>69</v>
      </c>
      <c r="AT795" s="45">
        <v>1197796</v>
      </c>
      <c r="AU795" s="45">
        <v>0.751</v>
      </c>
      <c r="AV795" s="45">
        <v>51</v>
      </c>
      <c r="AW795" s="45">
        <v>610876</v>
      </c>
    </row>
    <row r="796" spans="38:49" ht="14.25" customHeight="1">
      <c r="AL796" s="46" t="s">
        <v>55</v>
      </c>
      <c r="AM796" s="45">
        <v>36</v>
      </c>
      <c r="AN796" s="46" t="s">
        <v>10</v>
      </c>
      <c r="AO796" s="45">
        <v>2</v>
      </c>
      <c r="AP796" s="45">
        <v>1923444</v>
      </c>
      <c r="AQ796" s="45">
        <v>641581</v>
      </c>
      <c r="AR796" s="45">
        <v>1281863</v>
      </c>
      <c r="AS796" s="45">
        <v>68</v>
      </c>
      <c r="AT796" s="45">
        <v>329342</v>
      </c>
      <c r="AU796" s="45">
        <v>0.19800000000000001</v>
      </c>
      <c r="AV796" s="45">
        <v>47</v>
      </c>
      <c r="AW796" s="45">
        <v>154791</v>
      </c>
    </row>
    <row r="797" spans="38:49" ht="14.25" customHeight="1">
      <c r="AL797" s="46" t="s">
        <v>55</v>
      </c>
      <c r="AM797" s="45">
        <v>36</v>
      </c>
      <c r="AN797" s="46" t="s">
        <v>10</v>
      </c>
      <c r="AO797" s="45">
        <v>2</v>
      </c>
      <c r="AP797" s="45">
        <v>1923444</v>
      </c>
      <c r="AQ797" s="45">
        <v>641581</v>
      </c>
      <c r="AR797" s="45">
        <v>1281863</v>
      </c>
      <c r="AS797" s="45">
        <v>69</v>
      </c>
      <c r="AT797" s="45">
        <v>952521</v>
      </c>
      <c r="AU797" s="45">
        <v>0.59799999999999998</v>
      </c>
      <c r="AV797" s="45">
        <v>46</v>
      </c>
      <c r="AW797" s="45">
        <v>438160</v>
      </c>
    </row>
    <row r="798" spans="38:49" ht="14.25" customHeight="1">
      <c r="AL798" s="46" t="s">
        <v>55</v>
      </c>
      <c r="AM798" s="45">
        <v>37</v>
      </c>
      <c r="AN798" s="46" t="s">
        <v>10</v>
      </c>
      <c r="AO798" s="45">
        <v>9</v>
      </c>
      <c r="AP798" s="45">
        <v>2982231</v>
      </c>
      <c r="AQ798" s="45">
        <v>2120108</v>
      </c>
      <c r="AR798" s="45">
        <v>862123</v>
      </c>
      <c r="AS798" s="45">
        <v>68</v>
      </c>
      <c r="AT798" s="45">
        <v>862123</v>
      </c>
      <c r="AU798" s="45">
        <v>0.51700000000000002</v>
      </c>
      <c r="AV798" s="45">
        <v>42</v>
      </c>
      <c r="AW798" s="45">
        <v>362092</v>
      </c>
    </row>
    <row r="799" spans="38:49" ht="14.25" customHeight="1">
      <c r="AL799" s="46" t="s">
        <v>55</v>
      </c>
      <c r="AM799" s="45">
        <v>38</v>
      </c>
      <c r="AN799" s="46" t="s">
        <v>10</v>
      </c>
      <c r="AO799" s="45">
        <v>16</v>
      </c>
      <c r="AP799" s="45">
        <v>4392792</v>
      </c>
      <c r="AQ799" s="45">
        <v>3953472</v>
      </c>
      <c r="AR799" s="45">
        <v>439320</v>
      </c>
      <c r="AS799" s="45">
        <v>67</v>
      </c>
      <c r="AT799" s="45">
        <v>439320</v>
      </c>
      <c r="AU799" s="45">
        <v>0.253</v>
      </c>
      <c r="AV799" s="45">
        <v>38</v>
      </c>
      <c r="AW799" s="45">
        <v>166942</v>
      </c>
    </row>
    <row r="800" spans="38:49" ht="14.25" customHeight="1">
      <c r="AL800" s="46" t="s">
        <v>55</v>
      </c>
      <c r="AM800" s="45">
        <v>39</v>
      </c>
      <c r="AN800" s="46" t="s">
        <v>10</v>
      </c>
      <c r="AO800" s="45">
        <v>23</v>
      </c>
      <c r="AP800" s="45">
        <v>6173764</v>
      </c>
      <c r="AQ800" s="45">
        <v>6083764</v>
      </c>
      <c r="AR800" s="45">
        <v>90000</v>
      </c>
      <c r="AS800" s="45">
        <v>66</v>
      </c>
      <c r="AT800" s="45">
        <v>90000</v>
      </c>
      <c r="AU800" s="45">
        <v>0.05</v>
      </c>
      <c r="AV800" s="45">
        <v>34</v>
      </c>
      <c r="AW800" s="45">
        <v>30600</v>
      </c>
    </row>
    <row r="801" spans="38:49" ht="14.25" customHeight="1">
      <c r="AL801" s="46" t="s">
        <v>56</v>
      </c>
      <c r="AM801" s="45">
        <v>10</v>
      </c>
      <c r="AN801" s="46" t="s">
        <v>4</v>
      </c>
      <c r="AO801" s="45">
        <v>4</v>
      </c>
      <c r="AP801" s="45">
        <v>36817042</v>
      </c>
      <c r="AQ801" s="45">
        <v>32925742</v>
      </c>
      <c r="AR801" s="45">
        <v>3891300</v>
      </c>
      <c r="AS801" s="45">
        <v>47</v>
      </c>
      <c r="AT801" s="45">
        <v>668225</v>
      </c>
      <c r="AU801" s="45">
        <v>0.33</v>
      </c>
      <c r="AV801" s="45">
        <v>60</v>
      </c>
      <c r="AW801" s="45">
        <v>400935</v>
      </c>
    </row>
    <row r="802" spans="38:49" ht="14.25" customHeight="1">
      <c r="AL802" s="46" t="s">
        <v>56</v>
      </c>
      <c r="AM802" s="45">
        <v>10</v>
      </c>
      <c r="AN802" s="46" t="s">
        <v>4</v>
      </c>
      <c r="AO802" s="45">
        <v>4</v>
      </c>
      <c r="AP802" s="45">
        <v>36817042</v>
      </c>
      <c r="AQ802" s="45">
        <v>32925742</v>
      </c>
      <c r="AR802" s="45">
        <v>3891300</v>
      </c>
      <c r="AS802" s="45">
        <v>48</v>
      </c>
      <c r="AT802" s="45">
        <v>1984297</v>
      </c>
      <c r="AU802" s="45">
        <v>1</v>
      </c>
      <c r="AV802" s="45">
        <v>60</v>
      </c>
      <c r="AW802" s="45">
        <v>1190578</v>
      </c>
    </row>
    <row r="803" spans="38:49" ht="14.25" customHeight="1">
      <c r="AL803" s="46" t="s">
        <v>56</v>
      </c>
      <c r="AM803" s="45">
        <v>10</v>
      </c>
      <c r="AN803" s="46" t="s">
        <v>4</v>
      </c>
      <c r="AO803" s="45">
        <v>4</v>
      </c>
      <c r="AP803" s="45">
        <v>36817042</v>
      </c>
      <c r="AQ803" s="45">
        <v>32925742</v>
      </c>
      <c r="AR803" s="45">
        <v>3891300</v>
      </c>
      <c r="AS803" s="45">
        <v>49</v>
      </c>
      <c r="AT803" s="45">
        <v>1238778</v>
      </c>
      <c r="AU803" s="45">
        <v>0.63700000000000001</v>
      </c>
      <c r="AV803" s="45">
        <v>59</v>
      </c>
      <c r="AW803" s="45">
        <v>730879</v>
      </c>
    </row>
    <row r="804" spans="38:49" ht="14.25" customHeight="1">
      <c r="AL804" s="46" t="s">
        <v>56</v>
      </c>
      <c r="AM804" s="45">
        <v>11</v>
      </c>
      <c r="AN804" s="46" t="s">
        <v>4</v>
      </c>
      <c r="AO804" s="45">
        <v>11</v>
      </c>
      <c r="AP804" s="45">
        <v>35270849</v>
      </c>
      <c r="AQ804" s="45">
        <v>31396969</v>
      </c>
      <c r="AR804" s="45">
        <v>3873880</v>
      </c>
      <c r="AS804" s="45">
        <v>48</v>
      </c>
      <c r="AT804" s="45">
        <v>1106329</v>
      </c>
      <c r="AU804" s="45">
        <v>0.55800000000000005</v>
      </c>
      <c r="AV804" s="45">
        <v>62</v>
      </c>
      <c r="AW804" s="45">
        <v>685924</v>
      </c>
    </row>
    <row r="805" spans="38:49" ht="14.25" customHeight="1">
      <c r="AL805" s="46" t="s">
        <v>56</v>
      </c>
      <c r="AM805" s="45">
        <v>11</v>
      </c>
      <c r="AN805" s="46" t="s">
        <v>4</v>
      </c>
      <c r="AO805" s="45">
        <v>11</v>
      </c>
      <c r="AP805" s="45">
        <v>35270849</v>
      </c>
      <c r="AQ805" s="45">
        <v>31396969</v>
      </c>
      <c r="AR805" s="45">
        <v>3873880</v>
      </c>
      <c r="AS805" s="45">
        <v>49</v>
      </c>
      <c r="AT805" s="45">
        <v>1945533</v>
      </c>
      <c r="AU805" s="45">
        <v>1</v>
      </c>
      <c r="AV805" s="45">
        <v>62</v>
      </c>
      <c r="AW805" s="45">
        <v>1206230</v>
      </c>
    </row>
    <row r="806" spans="38:49" ht="14.25" customHeight="1">
      <c r="AL806" s="46" t="s">
        <v>56</v>
      </c>
      <c r="AM806" s="45">
        <v>11</v>
      </c>
      <c r="AN806" s="46" t="s">
        <v>4</v>
      </c>
      <c r="AO806" s="45">
        <v>11</v>
      </c>
      <c r="AP806" s="45">
        <v>35270849</v>
      </c>
      <c r="AQ806" s="45">
        <v>31396969</v>
      </c>
      <c r="AR806" s="45">
        <v>3873880</v>
      </c>
      <c r="AS806" s="45">
        <v>50</v>
      </c>
      <c r="AT806" s="45">
        <v>822018</v>
      </c>
      <c r="AU806" s="45">
        <v>0.43099999999999999</v>
      </c>
      <c r="AV806" s="45">
        <v>61</v>
      </c>
      <c r="AW806" s="45">
        <v>501431</v>
      </c>
    </row>
    <row r="807" spans="38:49" ht="14.25" customHeight="1">
      <c r="AL807" s="46" t="s">
        <v>56</v>
      </c>
      <c r="AM807" s="45">
        <v>12</v>
      </c>
      <c r="AN807" s="46" t="s">
        <v>4</v>
      </c>
      <c r="AO807" s="45">
        <v>18</v>
      </c>
      <c r="AP807" s="45">
        <v>33591900</v>
      </c>
      <c r="AQ807" s="45">
        <v>29616081</v>
      </c>
      <c r="AR807" s="45">
        <v>3975819</v>
      </c>
      <c r="AS807" s="45">
        <v>49</v>
      </c>
      <c r="AT807" s="45">
        <v>1372913</v>
      </c>
      <c r="AU807" s="45">
        <v>0.70599999999999996</v>
      </c>
      <c r="AV807" s="45">
        <v>64</v>
      </c>
      <c r="AW807" s="45">
        <v>878664</v>
      </c>
    </row>
    <row r="808" spans="38:49" ht="14.25" customHeight="1">
      <c r="AL808" s="46" t="s">
        <v>56</v>
      </c>
      <c r="AM808" s="45">
        <v>12</v>
      </c>
      <c r="AN808" s="46" t="s">
        <v>4</v>
      </c>
      <c r="AO808" s="45">
        <v>18</v>
      </c>
      <c r="AP808" s="45">
        <v>33591900</v>
      </c>
      <c r="AQ808" s="45">
        <v>29616081</v>
      </c>
      <c r="AR808" s="45">
        <v>3975819</v>
      </c>
      <c r="AS808" s="45">
        <v>50</v>
      </c>
      <c r="AT808" s="45">
        <v>1906177</v>
      </c>
      <c r="AU808" s="45">
        <v>1</v>
      </c>
      <c r="AV808" s="45">
        <v>64</v>
      </c>
      <c r="AW808" s="45">
        <v>1219953</v>
      </c>
    </row>
    <row r="809" spans="38:49" ht="14.25" customHeight="1">
      <c r="AL809" s="46" t="s">
        <v>56</v>
      </c>
      <c r="AM809" s="45">
        <v>12</v>
      </c>
      <c r="AN809" s="46" t="s">
        <v>4</v>
      </c>
      <c r="AO809" s="45">
        <v>18</v>
      </c>
      <c r="AP809" s="45">
        <v>33591900</v>
      </c>
      <c r="AQ809" s="45">
        <v>29616081</v>
      </c>
      <c r="AR809" s="45">
        <v>3975819</v>
      </c>
      <c r="AS809" s="45">
        <v>51</v>
      </c>
      <c r="AT809" s="45">
        <v>696729</v>
      </c>
      <c r="AU809" s="45">
        <v>0.373</v>
      </c>
      <c r="AV809" s="45">
        <v>64</v>
      </c>
      <c r="AW809" s="45">
        <v>445907</v>
      </c>
    </row>
    <row r="810" spans="38:49" ht="14.25" customHeight="1">
      <c r="AL810" s="46" t="s">
        <v>56</v>
      </c>
      <c r="AM810" s="45">
        <v>13</v>
      </c>
      <c r="AN810" s="46" t="s">
        <v>4</v>
      </c>
      <c r="AO810" s="45">
        <v>25</v>
      </c>
      <c r="AP810" s="45">
        <v>31798832</v>
      </c>
      <c r="AQ810" s="45">
        <v>27589968</v>
      </c>
      <c r="AR810" s="45">
        <v>4208864</v>
      </c>
      <c r="AS810" s="45">
        <v>50</v>
      </c>
      <c r="AT810" s="45">
        <v>1486022</v>
      </c>
      <c r="AU810" s="45">
        <v>0.78</v>
      </c>
      <c r="AV810" s="45">
        <v>66</v>
      </c>
      <c r="AW810" s="45">
        <v>980775</v>
      </c>
    </row>
    <row r="811" spans="38:49" ht="14.25" customHeight="1">
      <c r="AL811" s="46" t="s">
        <v>56</v>
      </c>
      <c r="AM811" s="45">
        <v>13</v>
      </c>
      <c r="AN811" s="46" t="s">
        <v>4</v>
      </c>
      <c r="AO811" s="45">
        <v>25</v>
      </c>
      <c r="AP811" s="45">
        <v>31798832</v>
      </c>
      <c r="AQ811" s="45">
        <v>27589968</v>
      </c>
      <c r="AR811" s="45">
        <v>4208864</v>
      </c>
      <c r="AS811" s="45">
        <v>51</v>
      </c>
      <c r="AT811" s="45">
        <v>1866240</v>
      </c>
      <c r="AU811" s="45">
        <v>1</v>
      </c>
      <c r="AV811" s="45">
        <v>66</v>
      </c>
      <c r="AW811" s="45">
        <v>1231718</v>
      </c>
    </row>
    <row r="812" spans="38:49" ht="14.25" customHeight="1">
      <c r="AL812" s="46" t="s">
        <v>56</v>
      </c>
      <c r="AM812" s="45">
        <v>13</v>
      </c>
      <c r="AN812" s="46" t="s">
        <v>4</v>
      </c>
      <c r="AO812" s="45">
        <v>25</v>
      </c>
      <c r="AP812" s="45">
        <v>31798832</v>
      </c>
      <c r="AQ812" s="45">
        <v>27589968</v>
      </c>
      <c r="AR812" s="45">
        <v>4208864</v>
      </c>
      <c r="AS812" s="45">
        <v>52</v>
      </c>
      <c r="AT812" s="45">
        <v>856601</v>
      </c>
      <c r="AU812" s="45">
        <v>0.46899999999999997</v>
      </c>
      <c r="AV812" s="45">
        <v>66</v>
      </c>
      <c r="AW812" s="45">
        <v>565357</v>
      </c>
    </row>
    <row r="813" spans="38:49" ht="14.25" customHeight="1">
      <c r="AL813" s="46" t="s">
        <v>56</v>
      </c>
      <c r="AM813" s="45">
        <v>14</v>
      </c>
      <c r="AN813" s="46" t="s">
        <v>5</v>
      </c>
      <c r="AO813" s="45">
        <v>1</v>
      </c>
      <c r="AP813" s="45">
        <v>29910279</v>
      </c>
      <c r="AQ813" s="45">
        <v>25325519</v>
      </c>
      <c r="AR813" s="45">
        <v>4584760</v>
      </c>
      <c r="AS813" s="45">
        <v>51</v>
      </c>
      <c r="AT813" s="45">
        <v>1463710</v>
      </c>
      <c r="AU813" s="45">
        <v>0.78400000000000003</v>
      </c>
      <c r="AV813" s="45">
        <v>53</v>
      </c>
      <c r="AW813" s="45">
        <v>775766</v>
      </c>
    </row>
    <row r="814" spans="38:49" ht="14.25" customHeight="1">
      <c r="AL814" s="46" t="s">
        <v>56</v>
      </c>
      <c r="AM814" s="45">
        <v>14</v>
      </c>
      <c r="AN814" s="46" t="s">
        <v>5</v>
      </c>
      <c r="AO814" s="45">
        <v>1</v>
      </c>
      <c r="AP814" s="45">
        <v>29910279</v>
      </c>
      <c r="AQ814" s="45">
        <v>25325519</v>
      </c>
      <c r="AR814" s="45">
        <v>4584760</v>
      </c>
      <c r="AS814" s="45">
        <v>52</v>
      </c>
      <c r="AT814" s="45">
        <v>1825735</v>
      </c>
      <c r="AU814" s="45">
        <v>1</v>
      </c>
      <c r="AV814" s="45">
        <v>53</v>
      </c>
      <c r="AW814" s="45">
        <v>967640</v>
      </c>
    </row>
    <row r="815" spans="38:49" ht="14.25" customHeight="1">
      <c r="AL815" s="46" t="s">
        <v>56</v>
      </c>
      <c r="AM815" s="45">
        <v>14</v>
      </c>
      <c r="AN815" s="46" t="s">
        <v>5</v>
      </c>
      <c r="AO815" s="45">
        <v>1</v>
      </c>
      <c r="AP815" s="45">
        <v>29910279</v>
      </c>
      <c r="AQ815" s="45">
        <v>25325519</v>
      </c>
      <c r="AR815" s="45">
        <v>4584760</v>
      </c>
      <c r="AS815" s="45">
        <v>53</v>
      </c>
      <c r="AT815" s="45">
        <v>1295316</v>
      </c>
      <c r="AU815" s="45">
        <v>0.72599999999999998</v>
      </c>
      <c r="AV815" s="45">
        <v>52</v>
      </c>
      <c r="AW815" s="45">
        <v>673564</v>
      </c>
    </row>
    <row r="816" spans="38:49" ht="14.25" customHeight="1">
      <c r="AL816" s="46" t="s">
        <v>56</v>
      </c>
      <c r="AM816" s="45">
        <v>15</v>
      </c>
      <c r="AN816" s="46" t="s">
        <v>5</v>
      </c>
      <c r="AO816" s="45">
        <v>8</v>
      </c>
      <c r="AP816" s="45">
        <v>27944877</v>
      </c>
      <c r="AQ816" s="45">
        <v>22829623</v>
      </c>
      <c r="AR816" s="45">
        <v>5115254</v>
      </c>
      <c r="AS816" s="45">
        <v>52</v>
      </c>
      <c r="AT816" s="45">
        <v>1324042</v>
      </c>
      <c r="AU816" s="45">
        <v>0.72499999999999998</v>
      </c>
      <c r="AV816" s="45">
        <v>56</v>
      </c>
      <c r="AW816" s="45">
        <v>741464</v>
      </c>
    </row>
    <row r="817" spans="38:49" ht="14.25" customHeight="1">
      <c r="AL817" s="46" t="s">
        <v>56</v>
      </c>
      <c r="AM817" s="45">
        <v>15</v>
      </c>
      <c r="AN817" s="46" t="s">
        <v>5</v>
      </c>
      <c r="AO817" s="45">
        <v>8</v>
      </c>
      <c r="AP817" s="45">
        <v>27944877</v>
      </c>
      <c r="AQ817" s="45">
        <v>22829623</v>
      </c>
      <c r="AR817" s="45">
        <v>5115254</v>
      </c>
      <c r="AS817" s="45">
        <v>53</v>
      </c>
      <c r="AT817" s="45">
        <v>1784673</v>
      </c>
      <c r="AU817" s="45">
        <v>1</v>
      </c>
      <c r="AV817" s="45">
        <v>55</v>
      </c>
      <c r="AW817" s="45">
        <v>981570</v>
      </c>
    </row>
    <row r="818" spans="38:49" ht="14.25" customHeight="1">
      <c r="AL818" s="46" t="s">
        <v>56</v>
      </c>
      <c r="AM818" s="45">
        <v>15</v>
      </c>
      <c r="AN818" s="46" t="s">
        <v>5</v>
      </c>
      <c r="AO818" s="45">
        <v>8</v>
      </c>
      <c r="AP818" s="45">
        <v>27944877</v>
      </c>
      <c r="AQ818" s="45">
        <v>22829623</v>
      </c>
      <c r="AR818" s="45">
        <v>5115254</v>
      </c>
      <c r="AS818" s="45">
        <v>54</v>
      </c>
      <c r="AT818" s="45">
        <v>1743068</v>
      </c>
      <c r="AU818" s="45">
        <v>1</v>
      </c>
      <c r="AV818" s="45">
        <v>55</v>
      </c>
      <c r="AW818" s="45">
        <v>958687</v>
      </c>
    </row>
    <row r="819" spans="38:49" ht="14.25" customHeight="1">
      <c r="AL819" s="46" t="s">
        <v>56</v>
      </c>
      <c r="AM819" s="45">
        <v>15</v>
      </c>
      <c r="AN819" s="46" t="s">
        <v>5</v>
      </c>
      <c r="AO819" s="45">
        <v>8</v>
      </c>
      <c r="AP819" s="45">
        <v>27944877</v>
      </c>
      <c r="AQ819" s="45">
        <v>22829623</v>
      </c>
      <c r="AR819" s="45">
        <v>5115254</v>
      </c>
      <c r="AS819" s="45">
        <v>55</v>
      </c>
      <c r="AT819" s="45">
        <v>263470</v>
      </c>
      <c r="AU819" s="45">
        <v>0.155</v>
      </c>
      <c r="AV819" s="45">
        <v>54</v>
      </c>
      <c r="AW819" s="45">
        <v>142274</v>
      </c>
    </row>
    <row r="820" spans="38:49" ht="14.25" customHeight="1">
      <c r="AL820" s="46" t="s">
        <v>56</v>
      </c>
      <c r="AM820" s="45">
        <v>16</v>
      </c>
      <c r="AN820" s="46" t="s">
        <v>5</v>
      </c>
      <c r="AO820" s="45">
        <v>15</v>
      </c>
      <c r="AP820" s="45">
        <v>25921264</v>
      </c>
      <c r="AQ820" s="45">
        <v>20109169</v>
      </c>
      <c r="AR820" s="45">
        <v>5812095</v>
      </c>
      <c r="AS820" s="45">
        <v>53</v>
      </c>
      <c r="AT820" s="45">
        <v>1085103</v>
      </c>
      <c r="AU820" s="45">
        <v>0.60799999999999998</v>
      </c>
      <c r="AV820" s="45">
        <v>58</v>
      </c>
      <c r="AW820" s="45">
        <v>629360</v>
      </c>
    </row>
    <row r="821" spans="38:49" ht="14.25" customHeight="1">
      <c r="AL821" s="46" t="s">
        <v>56</v>
      </c>
      <c r="AM821" s="45">
        <v>16</v>
      </c>
      <c r="AN821" s="46" t="s">
        <v>5</v>
      </c>
      <c r="AO821" s="45">
        <v>15</v>
      </c>
      <c r="AP821" s="45">
        <v>25921264</v>
      </c>
      <c r="AQ821" s="45">
        <v>20109169</v>
      </c>
      <c r="AR821" s="45">
        <v>5812095</v>
      </c>
      <c r="AS821" s="45">
        <v>54</v>
      </c>
      <c r="AT821" s="45">
        <v>1743068</v>
      </c>
      <c r="AU821" s="45">
        <v>1</v>
      </c>
      <c r="AV821" s="45">
        <v>58</v>
      </c>
      <c r="AW821" s="45">
        <v>1010979</v>
      </c>
    </row>
    <row r="822" spans="38:49" ht="14.25" customHeight="1">
      <c r="AL822" s="46" t="s">
        <v>56</v>
      </c>
      <c r="AM822" s="45">
        <v>16</v>
      </c>
      <c r="AN822" s="46" t="s">
        <v>5</v>
      </c>
      <c r="AO822" s="45">
        <v>15</v>
      </c>
      <c r="AP822" s="45">
        <v>25921264</v>
      </c>
      <c r="AQ822" s="45">
        <v>20109169</v>
      </c>
      <c r="AR822" s="45">
        <v>5812095</v>
      </c>
      <c r="AS822" s="45">
        <v>55</v>
      </c>
      <c r="AT822" s="45">
        <v>1700932</v>
      </c>
      <c r="AU822" s="45">
        <v>1</v>
      </c>
      <c r="AV822" s="45">
        <v>57</v>
      </c>
      <c r="AW822" s="45">
        <v>969531</v>
      </c>
    </row>
    <row r="823" spans="38:49" ht="14.25" customHeight="1">
      <c r="AL823" s="46" t="s">
        <v>56</v>
      </c>
      <c r="AM823" s="45">
        <v>16</v>
      </c>
      <c r="AN823" s="46" t="s">
        <v>5</v>
      </c>
      <c r="AO823" s="45">
        <v>15</v>
      </c>
      <c r="AP823" s="45">
        <v>25921264</v>
      </c>
      <c r="AQ823" s="45">
        <v>20109169</v>
      </c>
      <c r="AR823" s="45">
        <v>5812095</v>
      </c>
      <c r="AS823" s="45">
        <v>56</v>
      </c>
      <c r="AT823" s="45">
        <v>1282991</v>
      </c>
      <c r="AU823" s="45">
        <v>0.77400000000000002</v>
      </c>
      <c r="AV823" s="45">
        <v>57</v>
      </c>
      <c r="AW823" s="45">
        <v>731305</v>
      </c>
    </row>
    <row r="824" spans="38:49" ht="14.25" customHeight="1">
      <c r="AL824" s="46" t="s">
        <v>56</v>
      </c>
      <c r="AM824" s="45">
        <v>17</v>
      </c>
      <c r="AN824" s="46" t="s">
        <v>5</v>
      </c>
      <c r="AO824" s="45">
        <v>22</v>
      </c>
      <c r="AP824" s="45">
        <v>23858073</v>
      </c>
      <c r="AQ824" s="45">
        <v>17171046</v>
      </c>
      <c r="AR824" s="45">
        <v>6687027</v>
      </c>
      <c r="AS824" s="45">
        <v>54</v>
      </c>
      <c r="AT824" s="45">
        <v>764980</v>
      </c>
      <c r="AU824" s="45">
        <v>0.439</v>
      </c>
      <c r="AV824" s="45">
        <v>61</v>
      </c>
      <c r="AW824" s="45">
        <v>466638</v>
      </c>
    </row>
    <row r="825" spans="38:49" ht="14.25" customHeight="1">
      <c r="AL825" s="46" t="s">
        <v>56</v>
      </c>
      <c r="AM825" s="45">
        <v>17</v>
      </c>
      <c r="AN825" s="46" t="s">
        <v>5</v>
      </c>
      <c r="AO825" s="45">
        <v>22</v>
      </c>
      <c r="AP825" s="45">
        <v>23858073</v>
      </c>
      <c r="AQ825" s="45">
        <v>17171046</v>
      </c>
      <c r="AR825" s="45">
        <v>6687027</v>
      </c>
      <c r="AS825" s="45">
        <v>55</v>
      </c>
      <c r="AT825" s="45">
        <v>1700932</v>
      </c>
      <c r="AU825" s="45">
        <v>1</v>
      </c>
      <c r="AV825" s="45">
        <v>60</v>
      </c>
      <c r="AW825" s="45">
        <v>1020559</v>
      </c>
    </row>
    <row r="826" spans="38:49" ht="14.25" customHeight="1">
      <c r="AL826" s="46" t="s">
        <v>56</v>
      </c>
      <c r="AM826" s="45">
        <v>17</v>
      </c>
      <c r="AN826" s="46" t="s">
        <v>5</v>
      </c>
      <c r="AO826" s="45">
        <v>22</v>
      </c>
      <c r="AP826" s="45">
        <v>23858073</v>
      </c>
      <c r="AQ826" s="45">
        <v>17171046</v>
      </c>
      <c r="AR826" s="45">
        <v>6687027</v>
      </c>
      <c r="AS826" s="45">
        <v>56</v>
      </c>
      <c r="AT826" s="45">
        <v>1658278</v>
      </c>
      <c r="AU826" s="45">
        <v>1</v>
      </c>
      <c r="AV826" s="45">
        <v>60</v>
      </c>
      <c r="AW826" s="45">
        <v>994967</v>
      </c>
    </row>
    <row r="827" spans="38:49" ht="14.25" customHeight="1">
      <c r="AL827" s="46" t="s">
        <v>56</v>
      </c>
      <c r="AM827" s="45">
        <v>17</v>
      </c>
      <c r="AN827" s="46" t="s">
        <v>5</v>
      </c>
      <c r="AO827" s="45">
        <v>22</v>
      </c>
      <c r="AP827" s="45">
        <v>23858073</v>
      </c>
      <c r="AQ827" s="45">
        <v>17171046</v>
      </c>
      <c r="AR827" s="45">
        <v>6687027</v>
      </c>
      <c r="AS827" s="45">
        <v>57</v>
      </c>
      <c r="AT827" s="45">
        <v>1615119</v>
      </c>
      <c r="AU827" s="45">
        <v>1</v>
      </c>
      <c r="AV827" s="45">
        <v>60</v>
      </c>
      <c r="AW827" s="45">
        <v>969071</v>
      </c>
    </row>
    <row r="828" spans="38:49" ht="14.25" customHeight="1">
      <c r="AL828" s="46" t="s">
        <v>56</v>
      </c>
      <c r="AM828" s="45">
        <v>17</v>
      </c>
      <c r="AN828" s="46" t="s">
        <v>5</v>
      </c>
      <c r="AO828" s="45">
        <v>22</v>
      </c>
      <c r="AP828" s="45">
        <v>23858073</v>
      </c>
      <c r="AQ828" s="45">
        <v>17171046</v>
      </c>
      <c r="AR828" s="45">
        <v>6687027</v>
      </c>
      <c r="AS828" s="45">
        <v>58</v>
      </c>
      <c r="AT828" s="45">
        <v>947717</v>
      </c>
      <c r="AU828" s="45">
        <v>0.60299999999999998</v>
      </c>
      <c r="AV828" s="45">
        <v>60</v>
      </c>
      <c r="AW828" s="45">
        <v>568630</v>
      </c>
    </row>
    <row r="829" spans="38:49" ht="14.25" customHeight="1">
      <c r="AL829" s="46" t="s">
        <v>56</v>
      </c>
      <c r="AM829" s="45">
        <v>18</v>
      </c>
      <c r="AN829" s="46" t="s">
        <v>5</v>
      </c>
      <c r="AO829" s="45">
        <v>29</v>
      </c>
      <c r="AP829" s="45">
        <v>21773941</v>
      </c>
      <c r="AQ829" s="45">
        <v>14022142</v>
      </c>
      <c r="AR829" s="45">
        <v>7751799</v>
      </c>
      <c r="AS829" s="45">
        <v>55</v>
      </c>
      <c r="AT829" s="45">
        <v>381781</v>
      </c>
      <c r="AU829" s="45">
        <v>0.224</v>
      </c>
      <c r="AV829" s="45">
        <v>63</v>
      </c>
      <c r="AW829" s="45">
        <v>240522</v>
      </c>
    </row>
    <row r="830" spans="38:49" ht="14.25" customHeight="1">
      <c r="AL830" s="46" t="s">
        <v>56</v>
      </c>
      <c r="AM830" s="45">
        <v>18</v>
      </c>
      <c r="AN830" s="46" t="s">
        <v>5</v>
      </c>
      <c r="AO830" s="45">
        <v>29</v>
      </c>
      <c r="AP830" s="45">
        <v>21773941</v>
      </c>
      <c r="AQ830" s="45">
        <v>14022142</v>
      </c>
      <c r="AR830" s="45">
        <v>7751799</v>
      </c>
      <c r="AS830" s="45">
        <v>56</v>
      </c>
      <c r="AT830" s="45">
        <v>1658278</v>
      </c>
      <c r="AU830" s="45">
        <v>1</v>
      </c>
      <c r="AV830" s="45">
        <v>63</v>
      </c>
      <c r="AW830" s="45">
        <v>1044715</v>
      </c>
    </row>
    <row r="831" spans="38:49" ht="14.25" customHeight="1">
      <c r="AL831" s="46" t="s">
        <v>56</v>
      </c>
      <c r="AM831" s="45">
        <v>18</v>
      </c>
      <c r="AN831" s="46" t="s">
        <v>5</v>
      </c>
      <c r="AO831" s="45">
        <v>29</v>
      </c>
      <c r="AP831" s="45">
        <v>21773941</v>
      </c>
      <c r="AQ831" s="45">
        <v>14022142</v>
      </c>
      <c r="AR831" s="45">
        <v>7751799</v>
      </c>
      <c r="AS831" s="45">
        <v>57</v>
      </c>
      <c r="AT831" s="45">
        <v>1615119</v>
      </c>
      <c r="AU831" s="45">
        <v>1</v>
      </c>
      <c r="AV831" s="45">
        <v>63</v>
      </c>
      <c r="AW831" s="45">
        <v>1017525</v>
      </c>
    </row>
    <row r="832" spans="38:49" ht="14.25" customHeight="1">
      <c r="AL832" s="46" t="s">
        <v>56</v>
      </c>
      <c r="AM832" s="45">
        <v>18</v>
      </c>
      <c r="AN832" s="46" t="s">
        <v>5</v>
      </c>
      <c r="AO832" s="45">
        <v>29</v>
      </c>
      <c r="AP832" s="45">
        <v>21773941</v>
      </c>
      <c r="AQ832" s="45">
        <v>14022142</v>
      </c>
      <c r="AR832" s="45">
        <v>7751799</v>
      </c>
      <c r="AS832" s="45">
        <v>58</v>
      </c>
      <c r="AT832" s="45">
        <v>1571468</v>
      </c>
      <c r="AU832" s="45">
        <v>1</v>
      </c>
      <c r="AV832" s="45">
        <v>63</v>
      </c>
      <c r="AW832" s="45">
        <v>990025</v>
      </c>
    </row>
    <row r="833" spans="38:49" ht="14.25" customHeight="1">
      <c r="AL833" s="46" t="s">
        <v>56</v>
      </c>
      <c r="AM833" s="45">
        <v>18</v>
      </c>
      <c r="AN833" s="46" t="s">
        <v>5</v>
      </c>
      <c r="AO833" s="45">
        <v>29</v>
      </c>
      <c r="AP833" s="45">
        <v>21773941</v>
      </c>
      <c r="AQ833" s="45">
        <v>14022142</v>
      </c>
      <c r="AR833" s="45">
        <v>7751799</v>
      </c>
      <c r="AS833" s="45">
        <v>59</v>
      </c>
      <c r="AT833" s="45">
        <v>1527338</v>
      </c>
      <c r="AU833" s="45">
        <v>1</v>
      </c>
      <c r="AV833" s="45">
        <v>62</v>
      </c>
      <c r="AW833" s="45">
        <v>946950</v>
      </c>
    </row>
    <row r="834" spans="38:49" ht="14.25" customHeight="1">
      <c r="AL834" s="46" t="s">
        <v>56</v>
      </c>
      <c r="AM834" s="45">
        <v>18</v>
      </c>
      <c r="AN834" s="46" t="s">
        <v>5</v>
      </c>
      <c r="AO834" s="45">
        <v>29</v>
      </c>
      <c r="AP834" s="45">
        <v>21773941</v>
      </c>
      <c r="AQ834" s="45">
        <v>14022142</v>
      </c>
      <c r="AR834" s="45">
        <v>7751799</v>
      </c>
      <c r="AS834" s="45">
        <v>60</v>
      </c>
      <c r="AT834" s="45">
        <v>997816</v>
      </c>
      <c r="AU834" s="45">
        <v>0.67300000000000004</v>
      </c>
      <c r="AV834" s="45">
        <v>62</v>
      </c>
      <c r="AW834" s="45">
        <v>618646</v>
      </c>
    </row>
    <row r="835" spans="38:49" ht="14.25" customHeight="1">
      <c r="AL835" s="46" t="s">
        <v>56</v>
      </c>
      <c r="AM835" s="45">
        <v>19</v>
      </c>
      <c r="AN835" s="46" t="s">
        <v>6</v>
      </c>
      <c r="AO835" s="45">
        <v>6</v>
      </c>
      <c r="AP835" s="45">
        <v>19687504</v>
      </c>
      <c r="AQ835" s="45">
        <v>10669347</v>
      </c>
      <c r="AR835" s="45">
        <v>9018157</v>
      </c>
      <c r="AS835" s="45">
        <v>57</v>
      </c>
      <c r="AT835" s="45">
        <v>1568741</v>
      </c>
      <c r="AU835" s="45">
        <v>0.97099999999999997</v>
      </c>
      <c r="AV835" s="45">
        <v>66</v>
      </c>
      <c r="AW835" s="45">
        <v>1035369</v>
      </c>
    </row>
    <row r="836" spans="38:49" ht="14.25" customHeight="1">
      <c r="AL836" s="46" t="s">
        <v>56</v>
      </c>
      <c r="AM836" s="45">
        <v>19</v>
      </c>
      <c r="AN836" s="46" t="s">
        <v>6</v>
      </c>
      <c r="AO836" s="45">
        <v>6</v>
      </c>
      <c r="AP836" s="45">
        <v>19687504</v>
      </c>
      <c r="AQ836" s="45">
        <v>10669347</v>
      </c>
      <c r="AR836" s="45">
        <v>9018157</v>
      </c>
      <c r="AS836" s="45">
        <v>58</v>
      </c>
      <c r="AT836" s="45">
        <v>1571468</v>
      </c>
      <c r="AU836" s="45">
        <v>1</v>
      </c>
      <c r="AV836" s="45">
        <v>66</v>
      </c>
      <c r="AW836" s="45">
        <v>1037169</v>
      </c>
    </row>
    <row r="837" spans="38:49" ht="14.25" customHeight="1">
      <c r="AL837" s="46" t="s">
        <v>56</v>
      </c>
      <c r="AM837" s="45">
        <v>19</v>
      </c>
      <c r="AN837" s="46" t="s">
        <v>6</v>
      </c>
      <c r="AO837" s="45">
        <v>6</v>
      </c>
      <c r="AP837" s="45">
        <v>19687504</v>
      </c>
      <c r="AQ837" s="45">
        <v>10669347</v>
      </c>
      <c r="AR837" s="45">
        <v>9018157</v>
      </c>
      <c r="AS837" s="45">
        <v>59</v>
      </c>
      <c r="AT837" s="45">
        <v>1527338</v>
      </c>
      <c r="AU837" s="45">
        <v>1</v>
      </c>
      <c r="AV837" s="45">
        <v>66</v>
      </c>
      <c r="AW837" s="45">
        <v>1008043</v>
      </c>
    </row>
    <row r="838" spans="38:49" ht="14.25" customHeight="1">
      <c r="AL838" s="46" t="s">
        <v>56</v>
      </c>
      <c r="AM838" s="45">
        <v>19</v>
      </c>
      <c r="AN838" s="46" t="s">
        <v>6</v>
      </c>
      <c r="AO838" s="45">
        <v>6</v>
      </c>
      <c r="AP838" s="45">
        <v>19687504</v>
      </c>
      <c r="AQ838" s="45">
        <v>10669347</v>
      </c>
      <c r="AR838" s="45">
        <v>9018157</v>
      </c>
      <c r="AS838" s="45">
        <v>60</v>
      </c>
      <c r="AT838" s="45">
        <v>1482743</v>
      </c>
      <c r="AU838" s="45">
        <v>1</v>
      </c>
      <c r="AV838" s="45">
        <v>65</v>
      </c>
      <c r="AW838" s="45">
        <v>963783</v>
      </c>
    </row>
    <row r="839" spans="38:49" ht="14.25" customHeight="1">
      <c r="AL839" s="46" t="s">
        <v>56</v>
      </c>
      <c r="AM839" s="45">
        <v>19</v>
      </c>
      <c r="AN839" s="46" t="s">
        <v>6</v>
      </c>
      <c r="AO839" s="45">
        <v>6</v>
      </c>
      <c r="AP839" s="45">
        <v>19687504</v>
      </c>
      <c r="AQ839" s="45">
        <v>10669347</v>
      </c>
      <c r="AR839" s="45">
        <v>9018157</v>
      </c>
      <c r="AS839" s="45">
        <v>61</v>
      </c>
      <c r="AT839" s="45">
        <v>1437696</v>
      </c>
      <c r="AU839" s="45">
        <v>1</v>
      </c>
      <c r="AV839" s="45">
        <v>65</v>
      </c>
      <c r="AW839" s="45">
        <v>934502</v>
      </c>
    </row>
    <row r="840" spans="38:49" ht="14.25" customHeight="1">
      <c r="AL840" s="46" t="s">
        <v>56</v>
      </c>
      <c r="AM840" s="45">
        <v>19</v>
      </c>
      <c r="AN840" s="46" t="s">
        <v>6</v>
      </c>
      <c r="AO840" s="45">
        <v>6</v>
      </c>
      <c r="AP840" s="45">
        <v>19687504</v>
      </c>
      <c r="AQ840" s="45">
        <v>10669347</v>
      </c>
      <c r="AR840" s="45">
        <v>9018157</v>
      </c>
      <c r="AS840" s="45">
        <v>62</v>
      </c>
      <c r="AT840" s="45">
        <v>1392211</v>
      </c>
      <c r="AU840" s="45">
        <v>1</v>
      </c>
      <c r="AV840" s="45">
        <v>65</v>
      </c>
      <c r="AW840" s="45">
        <v>904937</v>
      </c>
    </row>
    <row r="841" spans="38:49" ht="14.25" customHeight="1">
      <c r="AL841" s="46" t="s">
        <v>56</v>
      </c>
      <c r="AM841" s="45">
        <v>19</v>
      </c>
      <c r="AN841" s="46" t="s">
        <v>6</v>
      </c>
      <c r="AO841" s="45">
        <v>6</v>
      </c>
      <c r="AP841" s="45">
        <v>19687504</v>
      </c>
      <c r="AQ841" s="45">
        <v>10669347</v>
      </c>
      <c r="AR841" s="45">
        <v>9018157</v>
      </c>
      <c r="AS841" s="45">
        <v>63</v>
      </c>
      <c r="AT841" s="45">
        <v>37962</v>
      </c>
      <c r="AU841" s="45">
        <v>2.8000000000000001E-2</v>
      </c>
      <c r="AV841" s="45">
        <v>65</v>
      </c>
      <c r="AW841" s="45">
        <v>24675</v>
      </c>
    </row>
    <row r="842" spans="38:49" ht="14.25" customHeight="1">
      <c r="AL842" s="46" t="s">
        <v>56</v>
      </c>
      <c r="AM842" s="45">
        <v>20</v>
      </c>
      <c r="AN842" s="46" t="s">
        <v>6</v>
      </c>
      <c r="AO842" s="45">
        <v>13</v>
      </c>
      <c r="AP842" s="45">
        <v>17617398</v>
      </c>
      <c r="AQ842" s="45">
        <v>7119550</v>
      </c>
      <c r="AR842" s="45">
        <v>10497848</v>
      </c>
      <c r="AS842" s="45">
        <v>58</v>
      </c>
      <c r="AT842" s="45">
        <v>1070102</v>
      </c>
      <c r="AU842" s="45">
        <v>0.68100000000000005</v>
      </c>
      <c r="AV842" s="45">
        <v>68</v>
      </c>
      <c r="AW842" s="45">
        <v>727669</v>
      </c>
    </row>
    <row r="843" spans="38:49" ht="14.25" customHeight="1">
      <c r="AL843" s="46" t="s">
        <v>56</v>
      </c>
      <c r="AM843" s="45">
        <v>20</v>
      </c>
      <c r="AN843" s="46" t="s">
        <v>6</v>
      </c>
      <c r="AO843" s="45">
        <v>13</v>
      </c>
      <c r="AP843" s="45">
        <v>17617398</v>
      </c>
      <c r="AQ843" s="45">
        <v>7119550</v>
      </c>
      <c r="AR843" s="45">
        <v>10497848</v>
      </c>
      <c r="AS843" s="45">
        <v>59</v>
      </c>
      <c r="AT843" s="45">
        <v>1527338</v>
      </c>
      <c r="AU843" s="45">
        <v>1</v>
      </c>
      <c r="AV843" s="45">
        <v>68</v>
      </c>
      <c r="AW843" s="45">
        <v>1038590</v>
      </c>
    </row>
    <row r="844" spans="38:49" ht="14.25" customHeight="1">
      <c r="AL844" s="46" t="s">
        <v>56</v>
      </c>
      <c r="AM844" s="45">
        <v>20</v>
      </c>
      <c r="AN844" s="46" t="s">
        <v>6</v>
      </c>
      <c r="AO844" s="45">
        <v>13</v>
      </c>
      <c r="AP844" s="45">
        <v>17617398</v>
      </c>
      <c r="AQ844" s="45">
        <v>7119550</v>
      </c>
      <c r="AR844" s="45">
        <v>10497848</v>
      </c>
      <c r="AS844" s="45">
        <v>60</v>
      </c>
      <c r="AT844" s="45">
        <v>1482743</v>
      </c>
      <c r="AU844" s="45">
        <v>1</v>
      </c>
      <c r="AV844" s="45">
        <v>68</v>
      </c>
      <c r="AW844" s="45">
        <v>1008265</v>
      </c>
    </row>
    <row r="845" spans="38:49" ht="14.25" customHeight="1">
      <c r="AL845" s="46" t="s">
        <v>56</v>
      </c>
      <c r="AM845" s="45">
        <v>20</v>
      </c>
      <c r="AN845" s="46" t="s">
        <v>6</v>
      </c>
      <c r="AO845" s="45">
        <v>13</v>
      </c>
      <c r="AP845" s="45">
        <v>17617398</v>
      </c>
      <c r="AQ845" s="45">
        <v>7119550</v>
      </c>
      <c r="AR845" s="45">
        <v>10497848</v>
      </c>
      <c r="AS845" s="45">
        <v>61</v>
      </c>
      <c r="AT845" s="45">
        <v>1437696</v>
      </c>
      <c r="AU845" s="45">
        <v>1</v>
      </c>
      <c r="AV845" s="45">
        <v>68</v>
      </c>
      <c r="AW845" s="45">
        <v>977633</v>
      </c>
    </row>
    <row r="846" spans="38:49" ht="14.25" customHeight="1">
      <c r="AL846" s="46" t="s">
        <v>56</v>
      </c>
      <c r="AM846" s="45">
        <v>20</v>
      </c>
      <c r="AN846" s="46" t="s">
        <v>6</v>
      </c>
      <c r="AO846" s="45">
        <v>13</v>
      </c>
      <c r="AP846" s="45">
        <v>17617398</v>
      </c>
      <c r="AQ846" s="45">
        <v>7119550</v>
      </c>
      <c r="AR846" s="45">
        <v>10497848</v>
      </c>
      <c r="AS846" s="45">
        <v>62</v>
      </c>
      <c r="AT846" s="45">
        <v>1392211</v>
      </c>
      <c r="AU846" s="45">
        <v>1</v>
      </c>
      <c r="AV846" s="45">
        <v>68</v>
      </c>
      <c r="AW846" s="45">
        <v>946703</v>
      </c>
    </row>
    <row r="847" spans="38:49" ht="14.25" customHeight="1">
      <c r="AL847" s="46" t="s">
        <v>56</v>
      </c>
      <c r="AM847" s="45">
        <v>20</v>
      </c>
      <c r="AN847" s="46" t="s">
        <v>6</v>
      </c>
      <c r="AO847" s="45">
        <v>13</v>
      </c>
      <c r="AP847" s="45">
        <v>17617398</v>
      </c>
      <c r="AQ847" s="45">
        <v>7119550</v>
      </c>
      <c r="AR847" s="45">
        <v>10497848</v>
      </c>
      <c r="AS847" s="45">
        <v>63</v>
      </c>
      <c r="AT847" s="45">
        <v>1346302</v>
      </c>
      <c r="AU847" s="45">
        <v>1</v>
      </c>
      <c r="AV847" s="45">
        <v>68</v>
      </c>
      <c r="AW847" s="45">
        <v>915485</v>
      </c>
    </row>
    <row r="848" spans="38:49" ht="14.25" customHeight="1">
      <c r="AL848" s="46" t="s">
        <v>56</v>
      </c>
      <c r="AM848" s="45">
        <v>20</v>
      </c>
      <c r="AN848" s="46" t="s">
        <v>6</v>
      </c>
      <c r="AO848" s="45">
        <v>13</v>
      </c>
      <c r="AP848" s="45">
        <v>17617398</v>
      </c>
      <c r="AQ848" s="45">
        <v>7119550</v>
      </c>
      <c r="AR848" s="45">
        <v>10497848</v>
      </c>
      <c r="AS848" s="45">
        <v>64</v>
      </c>
      <c r="AT848" s="45">
        <v>1299983</v>
      </c>
      <c r="AU848" s="45">
        <v>1</v>
      </c>
      <c r="AV848" s="45">
        <v>68</v>
      </c>
      <c r="AW848" s="45">
        <v>883988</v>
      </c>
    </row>
    <row r="849" spans="38:49" ht="14.25" customHeight="1">
      <c r="AL849" s="46" t="s">
        <v>56</v>
      </c>
      <c r="AM849" s="45">
        <v>20</v>
      </c>
      <c r="AN849" s="46" t="s">
        <v>6</v>
      </c>
      <c r="AO849" s="45">
        <v>13</v>
      </c>
      <c r="AP849" s="45">
        <v>17617398</v>
      </c>
      <c r="AQ849" s="45">
        <v>7119550</v>
      </c>
      <c r="AR849" s="45">
        <v>10497848</v>
      </c>
      <c r="AS849" s="45">
        <v>65</v>
      </c>
      <c r="AT849" s="45">
        <v>941474</v>
      </c>
      <c r="AU849" s="45">
        <v>0.751</v>
      </c>
      <c r="AV849" s="45">
        <v>69</v>
      </c>
      <c r="AW849" s="45">
        <v>649617</v>
      </c>
    </row>
    <row r="850" spans="38:49" ht="14.25" customHeight="1">
      <c r="AL850" s="46" t="s">
        <v>56</v>
      </c>
      <c r="AM850" s="45">
        <v>21</v>
      </c>
      <c r="AN850" s="46" t="s">
        <v>6</v>
      </c>
      <c r="AO850" s="45">
        <v>20</v>
      </c>
      <c r="AP850" s="45">
        <v>15582258</v>
      </c>
      <c r="AQ850" s="45">
        <v>3379639</v>
      </c>
      <c r="AR850" s="45">
        <v>12202619</v>
      </c>
      <c r="AS850" s="45">
        <v>59</v>
      </c>
      <c r="AT850" s="45">
        <v>562300</v>
      </c>
      <c r="AU850" s="45">
        <v>0.36799999999999999</v>
      </c>
      <c r="AV850" s="45">
        <v>70</v>
      </c>
      <c r="AW850" s="45">
        <v>393610</v>
      </c>
    </row>
    <row r="851" spans="38:49" ht="14.25" customHeight="1">
      <c r="AL851" s="46" t="s">
        <v>56</v>
      </c>
      <c r="AM851" s="45">
        <v>21</v>
      </c>
      <c r="AN851" s="46" t="s">
        <v>6</v>
      </c>
      <c r="AO851" s="45">
        <v>20</v>
      </c>
      <c r="AP851" s="45">
        <v>15582258</v>
      </c>
      <c r="AQ851" s="45">
        <v>3379639</v>
      </c>
      <c r="AR851" s="45">
        <v>12202619</v>
      </c>
      <c r="AS851" s="45">
        <v>60</v>
      </c>
      <c r="AT851" s="45">
        <v>1482743</v>
      </c>
      <c r="AU851" s="45">
        <v>1</v>
      </c>
      <c r="AV851" s="45">
        <v>71</v>
      </c>
      <c r="AW851" s="45">
        <v>1052748</v>
      </c>
    </row>
    <row r="852" spans="38:49" ht="14.25" customHeight="1">
      <c r="AL852" s="46" t="s">
        <v>56</v>
      </c>
      <c r="AM852" s="45">
        <v>21</v>
      </c>
      <c r="AN852" s="46" t="s">
        <v>6</v>
      </c>
      <c r="AO852" s="45">
        <v>20</v>
      </c>
      <c r="AP852" s="45">
        <v>15582258</v>
      </c>
      <c r="AQ852" s="45">
        <v>3379639</v>
      </c>
      <c r="AR852" s="45">
        <v>12202619</v>
      </c>
      <c r="AS852" s="45">
        <v>61</v>
      </c>
      <c r="AT852" s="45">
        <v>1437696</v>
      </c>
      <c r="AU852" s="45">
        <v>1</v>
      </c>
      <c r="AV852" s="45">
        <v>71</v>
      </c>
      <c r="AW852" s="45">
        <v>1020764</v>
      </c>
    </row>
    <row r="853" spans="38:49" ht="14.25" customHeight="1">
      <c r="AL853" s="46" t="s">
        <v>56</v>
      </c>
      <c r="AM853" s="45">
        <v>21</v>
      </c>
      <c r="AN853" s="46" t="s">
        <v>6</v>
      </c>
      <c r="AO853" s="45">
        <v>20</v>
      </c>
      <c r="AP853" s="45">
        <v>15582258</v>
      </c>
      <c r="AQ853" s="45">
        <v>3379639</v>
      </c>
      <c r="AR853" s="45">
        <v>12202619</v>
      </c>
      <c r="AS853" s="45">
        <v>62</v>
      </c>
      <c r="AT853" s="45">
        <v>1392211</v>
      </c>
      <c r="AU853" s="45">
        <v>1</v>
      </c>
      <c r="AV853" s="45">
        <v>71</v>
      </c>
      <c r="AW853" s="45">
        <v>988470</v>
      </c>
    </row>
    <row r="854" spans="38:49" ht="14.25" customHeight="1">
      <c r="AL854" s="46" t="s">
        <v>56</v>
      </c>
      <c r="AM854" s="45">
        <v>21</v>
      </c>
      <c r="AN854" s="46" t="s">
        <v>6</v>
      </c>
      <c r="AO854" s="45">
        <v>20</v>
      </c>
      <c r="AP854" s="45">
        <v>15582258</v>
      </c>
      <c r="AQ854" s="45">
        <v>3379639</v>
      </c>
      <c r="AR854" s="45">
        <v>12202619</v>
      </c>
      <c r="AS854" s="45">
        <v>63</v>
      </c>
      <c r="AT854" s="45">
        <v>1346302</v>
      </c>
      <c r="AU854" s="45">
        <v>1</v>
      </c>
      <c r="AV854" s="45">
        <v>71</v>
      </c>
      <c r="AW854" s="45">
        <v>955874</v>
      </c>
    </row>
    <row r="855" spans="38:49" ht="14.25" customHeight="1">
      <c r="AL855" s="46" t="s">
        <v>56</v>
      </c>
      <c r="AM855" s="45">
        <v>21</v>
      </c>
      <c r="AN855" s="46" t="s">
        <v>6</v>
      </c>
      <c r="AO855" s="45">
        <v>20</v>
      </c>
      <c r="AP855" s="45">
        <v>15582258</v>
      </c>
      <c r="AQ855" s="45">
        <v>3379639</v>
      </c>
      <c r="AR855" s="45">
        <v>12202619</v>
      </c>
      <c r="AS855" s="45">
        <v>64</v>
      </c>
      <c r="AT855" s="45">
        <v>1299983</v>
      </c>
      <c r="AU855" s="45">
        <v>1</v>
      </c>
      <c r="AV855" s="45">
        <v>71</v>
      </c>
      <c r="AW855" s="45">
        <v>922988</v>
      </c>
    </row>
    <row r="856" spans="38:49" ht="14.25" customHeight="1">
      <c r="AL856" s="46" t="s">
        <v>56</v>
      </c>
      <c r="AM856" s="45">
        <v>21</v>
      </c>
      <c r="AN856" s="46" t="s">
        <v>6</v>
      </c>
      <c r="AO856" s="45">
        <v>20</v>
      </c>
      <c r="AP856" s="45">
        <v>15582258</v>
      </c>
      <c r="AQ856" s="45">
        <v>3379639</v>
      </c>
      <c r="AR856" s="45">
        <v>12202619</v>
      </c>
      <c r="AS856" s="45">
        <v>65</v>
      </c>
      <c r="AT856" s="45">
        <v>1253268</v>
      </c>
      <c r="AU856" s="45">
        <v>1</v>
      </c>
      <c r="AV856" s="45">
        <v>72</v>
      </c>
      <c r="AW856" s="45">
        <v>902353</v>
      </c>
    </row>
    <row r="857" spans="38:49" ht="14.25" customHeight="1">
      <c r="AL857" s="46" t="s">
        <v>56</v>
      </c>
      <c r="AM857" s="45">
        <v>21</v>
      </c>
      <c r="AN857" s="46" t="s">
        <v>6</v>
      </c>
      <c r="AO857" s="45">
        <v>20</v>
      </c>
      <c r="AP857" s="45">
        <v>15582258</v>
      </c>
      <c r="AQ857" s="45">
        <v>3379639</v>
      </c>
      <c r="AR857" s="45">
        <v>12202619</v>
      </c>
      <c r="AS857" s="45">
        <v>66</v>
      </c>
      <c r="AT857" s="45">
        <v>1809257</v>
      </c>
      <c r="AU857" s="45">
        <v>1</v>
      </c>
      <c r="AV857" s="45">
        <v>72</v>
      </c>
      <c r="AW857" s="45">
        <v>1302665</v>
      </c>
    </row>
    <row r="858" spans="38:49" ht="14.25" customHeight="1">
      <c r="AL858" s="46" t="s">
        <v>56</v>
      </c>
      <c r="AM858" s="45">
        <v>21</v>
      </c>
      <c r="AN858" s="46" t="s">
        <v>6</v>
      </c>
      <c r="AO858" s="45">
        <v>20</v>
      </c>
      <c r="AP858" s="45">
        <v>15582258</v>
      </c>
      <c r="AQ858" s="45">
        <v>3379639</v>
      </c>
      <c r="AR858" s="45">
        <v>12202619</v>
      </c>
      <c r="AS858" s="45">
        <v>67</v>
      </c>
      <c r="AT858" s="45">
        <v>1618860</v>
      </c>
      <c r="AU858" s="45">
        <v>0.93100000000000005</v>
      </c>
      <c r="AV858" s="45">
        <v>72</v>
      </c>
      <c r="AW858" s="45">
        <v>1165579</v>
      </c>
    </row>
    <row r="859" spans="38:49" ht="14.25" customHeight="1">
      <c r="AL859" s="46" t="s">
        <v>56</v>
      </c>
      <c r="AM859" s="45">
        <v>22</v>
      </c>
      <c r="AN859" s="46" t="s">
        <v>6</v>
      </c>
      <c r="AO859" s="45">
        <v>27</v>
      </c>
      <c r="AP859" s="45">
        <v>13600720</v>
      </c>
      <c r="AQ859" s="45">
        <v>0</v>
      </c>
      <c r="AR859" s="45">
        <v>13600720</v>
      </c>
      <c r="AS859" s="45">
        <v>60</v>
      </c>
      <c r="AT859" s="45">
        <v>63505</v>
      </c>
      <c r="AU859" s="45">
        <v>4.2999999999999997E-2</v>
      </c>
      <c r="AV859" s="45">
        <v>73</v>
      </c>
      <c r="AW859" s="45">
        <v>46359</v>
      </c>
    </row>
    <row r="860" spans="38:49" ht="14.25" customHeight="1">
      <c r="AL860" s="46" t="s">
        <v>56</v>
      </c>
      <c r="AM860" s="45">
        <v>22</v>
      </c>
      <c r="AN860" s="46" t="s">
        <v>6</v>
      </c>
      <c r="AO860" s="45">
        <v>27</v>
      </c>
      <c r="AP860" s="45">
        <v>13600720</v>
      </c>
      <c r="AQ860" s="45">
        <v>0</v>
      </c>
      <c r="AR860" s="45">
        <v>13600720</v>
      </c>
      <c r="AS860" s="45">
        <v>61</v>
      </c>
      <c r="AT860" s="45">
        <v>1437696</v>
      </c>
      <c r="AU860" s="45">
        <v>1</v>
      </c>
      <c r="AV860" s="45">
        <v>73</v>
      </c>
      <c r="AW860" s="45">
        <v>1049518</v>
      </c>
    </row>
    <row r="861" spans="38:49" ht="14.25" customHeight="1">
      <c r="AL861" s="46" t="s">
        <v>56</v>
      </c>
      <c r="AM861" s="45">
        <v>22</v>
      </c>
      <c r="AN861" s="46" t="s">
        <v>6</v>
      </c>
      <c r="AO861" s="45">
        <v>27</v>
      </c>
      <c r="AP861" s="45">
        <v>13600720</v>
      </c>
      <c r="AQ861" s="45">
        <v>0</v>
      </c>
      <c r="AR861" s="45">
        <v>13600720</v>
      </c>
      <c r="AS861" s="45">
        <v>62</v>
      </c>
      <c r="AT861" s="45">
        <v>1392211</v>
      </c>
      <c r="AU861" s="45">
        <v>1</v>
      </c>
      <c r="AV861" s="45">
        <v>73</v>
      </c>
      <c r="AW861" s="45">
        <v>1016314</v>
      </c>
    </row>
    <row r="862" spans="38:49" ht="14.25" customHeight="1">
      <c r="AL862" s="46" t="s">
        <v>56</v>
      </c>
      <c r="AM862" s="45">
        <v>22</v>
      </c>
      <c r="AN862" s="46" t="s">
        <v>6</v>
      </c>
      <c r="AO862" s="45">
        <v>27</v>
      </c>
      <c r="AP862" s="45">
        <v>13600720</v>
      </c>
      <c r="AQ862" s="45">
        <v>0</v>
      </c>
      <c r="AR862" s="45">
        <v>13600720</v>
      </c>
      <c r="AS862" s="45">
        <v>63</v>
      </c>
      <c r="AT862" s="45">
        <v>1346302</v>
      </c>
      <c r="AU862" s="45">
        <v>1</v>
      </c>
      <c r="AV862" s="45">
        <v>73</v>
      </c>
      <c r="AW862" s="45">
        <v>982800</v>
      </c>
    </row>
    <row r="863" spans="38:49" ht="14.25" customHeight="1">
      <c r="AL863" s="46" t="s">
        <v>56</v>
      </c>
      <c r="AM863" s="45">
        <v>22</v>
      </c>
      <c r="AN863" s="46" t="s">
        <v>6</v>
      </c>
      <c r="AO863" s="45">
        <v>27</v>
      </c>
      <c r="AP863" s="45">
        <v>13600720</v>
      </c>
      <c r="AQ863" s="45">
        <v>0</v>
      </c>
      <c r="AR863" s="45">
        <v>13600720</v>
      </c>
      <c r="AS863" s="45">
        <v>64</v>
      </c>
      <c r="AT863" s="45">
        <v>1299983</v>
      </c>
      <c r="AU863" s="45">
        <v>1</v>
      </c>
      <c r="AV863" s="45">
        <v>74</v>
      </c>
      <c r="AW863" s="45">
        <v>961987</v>
      </c>
    </row>
    <row r="864" spans="38:49" ht="14.25" customHeight="1">
      <c r="AL864" s="46" t="s">
        <v>56</v>
      </c>
      <c r="AM864" s="45">
        <v>22</v>
      </c>
      <c r="AN864" s="46" t="s">
        <v>6</v>
      </c>
      <c r="AO864" s="45">
        <v>27</v>
      </c>
      <c r="AP864" s="45">
        <v>13600720</v>
      </c>
      <c r="AQ864" s="45">
        <v>0</v>
      </c>
      <c r="AR864" s="45">
        <v>13600720</v>
      </c>
      <c r="AS864" s="45">
        <v>65</v>
      </c>
      <c r="AT864" s="45">
        <v>1253268</v>
      </c>
      <c r="AU864" s="45">
        <v>1</v>
      </c>
      <c r="AV864" s="45">
        <v>74</v>
      </c>
      <c r="AW864" s="45">
        <v>927418</v>
      </c>
    </row>
    <row r="865" spans="38:49" ht="14.25" customHeight="1">
      <c r="AL865" s="46" t="s">
        <v>56</v>
      </c>
      <c r="AM865" s="45">
        <v>22</v>
      </c>
      <c r="AN865" s="46" t="s">
        <v>6</v>
      </c>
      <c r="AO865" s="45">
        <v>27</v>
      </c>
      <c r="AP865" s="45">
        <v>13600720</v>
      </c>
      <c r="AQ865" s="45">
        <v>0</v>
      </c>
      <c r="AR865" s="45">
        <v>13600720</v>
      </c>
      <c r="AS865" s="45">
        <v>66</v>
      </c>
      <c r="AT865" s="45">
        <v>1809257</v>
      </c>
      <c r="AU865" s="45">
        <v>1</v>
      </c>
      <c r="AV865" s="45">
        <v>74</v>
      </c>
      <c r="AW865" s="45">
        <v>1338850</v>
      </c>
    </row>
    <row r="866" spans="38:49" ht="14.25" customHeight="1">
      <c r="AL866" s="46" t="s">
        <v>56</v>
      </c>
      <c r="AM866" s="45">
        <v>22</v>
      </c>
      <c r="AN866" s="46" t="s">
        <v>6</v>
      </c>
      <c r="AO866" s="45">
        <v>27</v>
      </c>
      <c r="AP866" s="45">
        <v>13600720</v>
      </c>
      <c r="AQ866" s="45">
        <v>0</v>
      </c>
      <c r="AR866" s="45">
        <v>13600720</v>
      </c>
      <c r="AS866" s="45">
        <v>67</v>
      </c>
      <c r="AT866" s="45">
        <v>1738061</v>
      </c>
      <c r="AU866" s="45">
        <v>1</v>
      </c>
      <c r="AV866" s="45">
        <v>75</v>
      </c>
      <c r="AW866" s="45">
        <v>1303546</v>
      </c>
    </row>
    <row r="867" spans="38:49" ht="14.25" customHeight="1">
      <c r="AL867" s="46" t="s">
        <v>56</v>
      </c>
      <c r="AM867" s="45">
        <v>22</v>
      </c>
      <c r="AN867" s="46" t="s">
        <v>6</v>
      </c>
      <c r="AO867" s="45">
        <v>27</v>
      </c>
      <c r="AP867" s="45">
        <v>13600720</v>
      </c>
      <c r="AQ867" s="45">
        <v>0</v>
      </c>
      <c r="AR867" s="45">
        <v>13600720</v>
      </c>
      <c r="AS867" s="45">
        <v>68</v>
      </c>
      <c r="AT867" s="45">
        <v>1666335</v>
      </c>
      <c r="AU867" s="45">
        <v>1</v>
      </c>
      <c r="AV867" s="45">
        <v>76</v>
      </c>
      <c r="AW867" s="45">
        <v>1266415</v>
      </c>
    </row>
    <row r="868" spans="38:49" ht="14.25" customHeight="1">
      <c r="AL868" s="46" t="s">
        <v>56</v>
      </c>
      <c r="AM868" s="45">
        <v>22</v>
      </c>
      <c r="AN868" s="46" t="s">
        <v>6</v>
      </c>
      <c r="AO868" s="45">
        <v>27</v>
      </c>
      <c r="AP868" s="45">
        <v>13600720</v>
      </c>
      <c r="AQ868" s="45">
        <v>0</v>
      </c>
      <c r="AR868" s="45">
        <v>13600720</v>
      </c>
      <c r="AS868" s="45">
        <v>69</v>
      </c>
      <c r="AT868" s="45">
        <v>1594102</v>
      </c>
      <c r="AU868" s="45">
        <v>1</v>
      </c>
      <c r="AV868" s="45">
        <v>76</v>
      </c>
      <c r="AW868" s="45">
        <v>1211518</v>
      </c>
    </row>
    <row r="869" spans="38:49" ht="14.25" customHeight="1">
      <c r="AL869" s="46" t="s">
        <v>56</v>
      </c>
      <c r="AM869" s="45">
        <v>23</v>
      </c>
      <c r="AN869" s="46" t="s">
        <v>7</v>
      </c>
      <c r="AO869" s="45">
        <v>3</v>
      </c>
      <c r="AP869" s="45">
        <v>11691420</v>
      </c>
      <c r="AQ869" s="45">
        <v>0</v>
      </c>
      <c r="AR869" s="45">
        <v>11691420</v>
      </c>
      <c r="AS869" s="45">
        <v>62</v>
      </c>
      <c r="AT869" s="45">
        <v>984111</v>
      </c>
      <c r="AU869" s="45">
        <v>0.70699999999999996</v>
      </c>
      <c r="AV869" s="45">
        <v>75</v>
      </c>
      <c r="AW869" s="45">
        <v>738083</v>
      </c>
    </row>
    <row r="870" spans="38:49" ht="14.25" customHeight="1">
      <c r="AL870" s="46" t="s">
        <v>56</v>
      </c>
      <c r="AM870" s="45">
        <v>23</v>
      </c>
      <c r="AN870" s="46" t="s">
        <v>7</v>
      </c>
      <c r="AO870" s="45">
        <v>3</v>
      </c>
      <c r="AP870" s="45">
        <v>11691420</v>
      </c>
      <c r="AQ870" s="45">
        <v>0</v>
      </c>
      <c r="AR870" s="45">
        <v>11691420</v>
      </c>
      <c r="AS870" s="45">
        <v>63</v>
      </c>
      <c r="AT870" s="45">
        <v>1346302</v>
      </c>
      <c r="AU870" s="45">
        <v>1</v>
      </c>
      <c r="AV870" s="45">
        <v>75</v>
      </c>
      <c r="AW870" s="45">
        <v>1009726</v>
      </c>
    </row>
    <row r="871" spans="38:49" ht="14.25" customHeight="1">
      <c r="AL871" s="46" t="s">
        <v>56</v>
      </c>
      <c r="AM871" s="45">
        <v>23</v>
      </c>
      <c r="AN871" s="46" t="s">
        <v>7</v>
      </c>
      <c r="AO871" s="45">
        <v>3</v>
      </c>
      <c r="AP871" s="45">
        <v>11691420</v>
      </c>
      <c r="AQ871" s="45">
        <v>0</v>
      </c>
      <c r="AR871" s="45">
        <v>11691420</v>
      </c>
      <c r="AS871" s="45">
        <v>64</v>
      </c>
      <c r="AT871" s="45">
        <v>1299983</v>
      </c>
      <c r="AU871" s="45">
        <v>1</v>
      </c>
      <c r="AV871" s="45">
        <v>76</v>
      </c>
      <c r="AW871" s="45">
        <v>987987</v>
      </c>
    </row>
    <row r="872" spans="38:49" ht="14.25" customHeight="1">
      <c r="AL872" s="46" t="s">
        <v>56</v>
      </c>
      <c r="AM872" s="45">
        <v>23</v>
      </c>
      <c r="AN872" s="46" t="s">
        <v>7</v>
      </c>
      <c r="AO872" s="45">
        <v>3</v>
      </c>
      <c r="AP872" s="45">
        <v>11691420</v>
      </c>
      <c r="AQ872" s="45">
        <v>0</v>
      </c>
      <c r="AR872" s="45">
        <v>11691420</v>
      </c>
      <c r="AS872" s="45">
        <v>65</v>
      </c>
      <c r="AT872" s="45">
        <v>1253268</v>
      </c>
      <c r="AU872" s="45">
        <v>1</v>
      </c>
      <c r="AV872" s="45">
        <v>76</v>
      </c>
      <c r="AW872" s="45">
        <v>952484</v>
      </c>
    </row>
    <row r="873" spans="38:49" ht="14.25" customHeight="1">
      <c r="AL873" s="46" t="s">
        <v>56</v>
      </c>
      <c r="AM873" s="45">
        <v>23</v>
      </c>
      <c r="AN873" s="46" t="s">
        <v>7</v>
      </c>
      <c r="AO873" s="45">
        <v>3</v>
      </c>
      <c r="AP873" s="45">
        <v>11691420</v>
      </c>
      <c r="AQ873" s="45">
        <v>0</v>
      </c>
      <c r="AR873" s="45">
        <v>11691420</v>
      </c>
      <c r="AS873" s="45">
        <v>66</v>
      </c>
      <c r="AT873" s="45">
        <v>1809257</v>
      </c>
      <c r="AU873" s="45">
        <v>1</v>
      </c>
      <c r="AV873" s="45">
        <v>77</v>
      </c>
      <c r="AW873" s="45">
        <v>1393128</v>
      </c>
    </row>
    <row r="874" spans="38:49" ht="14.25" customHeight="1">
      <c r="AL874" s="46" t="s">
        <v>56</v>
      </c>
      <c r="AM874" s="45">
        <v>23</v>
      </c>
      <c r="AN874" s="46" t="s">
        <v>7</v>
      </c>
      <c r="AO874" s="45">
        <v>3</v>
      </c>
      <c r="AP874" s="45">
        <v>11691420</v>
      </c>
      <c r="AQ874" s="45">
        <v>0</v>
      </c>
      <c r="AR874" s="45">
        <v>11691420</v>
      </c>
      <c r="AS874" s="45">
        <v>67</v>
      </c>
      <c r="AT874" s="45">
        <v>1738061</v>
      </c>
      <c r="AU874" s="45">
        <v>1</v>
      </c>
      <c r="AV874" s="45">
        <v>77</v>
      </c>
      <c r="AW874" s="45">
        <v>1338307</v>
      </c>
    </row>
    <row r="875" spans="38:49" ht="14.25" customHeight="1">
      <c r="AL875" s="46" t="s">
        <v>56</v>
      </c>
      <c r="AM875" s="45">
        <v>23</v>
      </c>
      <c r="AN875" s="46" t="s">
        <v>7</v>
      </c>
      <c r="AO875" s="45">
        <v>3</v>
      </c>
      <c r="AP875" s="45">
        <v>11691420</v>
      </c>
      <c r="AQ875" s="45">
        <v>0</v>
      </c>
      <c r="AR875" s="45">
        <v>11691420</v>
      </c>
      <c r="AS875" s="45">
        <v>68</v>
      </c>
      <c r="AT875" s="45">
        <v>1666335</v>
      </c>
      <c r="AU875" s="45">
        <v>1</v>
      </c>
      <c r="AV875" s="45">
        <v>78</v>
      </c>
      <c r="AW875" s="45">
        <v>1299741</v>
      </c>
    </row>
    <row r="876" spans="38:49" ht="14.25" customHeight="1">
      <c r="AL876" s="46" t="s">
        <v>56</v>
      </c>
      <c r="AM876" s="45">
        <v>23</v>
      </c>
      <c r="AN876" s="46" t="s">
        <v>7</v>
      </c>
      <c r="AO876" s="45">
        <v>3</v>
      </c>
      <c r="AP876" s="45">
        <v>11691420</v>
      </c>
      <c r="AQ876" s="45">
        <v>0</v>
      </c>
      <c r="AR876" s="45">
        <v>11691420</v>
      </c>
      <c r="AS876" s="45">
        <v>69</v>
      </c>
      <c r="AT876" s="45">
        <v>1594102</v>
      </c>
      <c r="AU876" s="45">
        <v>1</v>
      </c>
      <c r="AV876" s="45">
        <v>79</v>
      </c>
      <c r="AW876" s="45">
        <v>1259341</v>
      </c>
    </row>
    <row r="877" spans="38:49" ht="14.25" customHeight="1">
      <c r="AL877" s="46" t="s">
        <v>56</v>
      </c>
      <c r="AM877" s="45">
        <v>24</v>
      </c>
      <c r="AN877" s="46" t="s">
        <v>7</v>
      </c>
      <c r="AO877" s="45">
        <v>10</v>
      </c>
      <c r="AP877" s="45">
        <v>9872994</v>
      </c>
      <c r="AQ877" s="45">
        <v>0</v>
      </c>
      <c r="AR877" s="45">
        <v>9872994</v>
      </c>
      <c r="AS877" s="45">
        <v>63</v>
      </c>
      <c r="AT877" s="45">
        <v>511987</v>
      </c>
      <c r="AU877" s="45">
        <v>0.38</v>
      </c>
      <c r="AV877" s="45">
        <v>76</v>
      </c>
      <c r="AW877" s="45">
        <v>389110</v>
      </c>
    </row>
    <row r="878" spans="38:49" ht="14.25" customHeight="1">
      <c r="AL878" s="46" t="s">
        <v>56</v>
      </c>
      <c r="AM878" s="45">
        <v>24</v>
      </c>
      <c r="AN878" s="46" t="s">
        <v>7</v>
      </c>
      <c r="AO878" s="45">
        <v>10</v>
      </c>
      <c r="AP878" s="45">
        <v>9872994</v>
      </c>
      <c r="AQ878" s="45">
        <v>0</v>
      </c>
      <c r="AR878" s="45">
        <v>9872994</v>
      </c>
      <c r="AS878" s="45">
        <v>64</v>
      </c>
      <c r="AT878" s="45">
        <v>1299983</v>
      </c>
      <c r="AU878" s="45">
        <v>1</v>
      </c>
      <c r="AV878" s="45">
        <v>77</v>
      </c>
      <c r="AW878" s="45">
        <v>1000987</v>
      </c>
    </row>
    <row r="879" spans="38:49" ht="14.25" customHeight="1">
      <c r="AL879" s="46" t="s">
        <v>56</v>
      </c>
      <c r="AM879" s="45">
        <v>24</v>
      </c>
      <c r="AN879" s="46" t="s">
        <v>7</v>
      </c>
      <c r="AO879" s="45">
        <v>10</v>
      </c>
      <c r="AP879" s="45">
        <v>9872994</v>
      </c>
      <c r="AQ879" s="45">
        <v>0</v>
      </c>
      <c r="AR879" s="45">
        <v>9872994</v>
      </c>
      <c r="AS879" s="45">
        <v>65</v>
      </c>
      <c r="AT879" s="45">
        <v>1253268</v>
      </c>
      <c r="AU879" s="45">
        <v>1</v>
      </c>
      <c r="AV879" s="45">
        <v>77</v>
      </c>
      <c r="AW879" s="45">
        <v>965016</v>
      </c>
    </row>
    <row r="880" spans="38:49" ht="14.25" customHeight="1">
      <c r="AL880" s="46" t="s">
        <v>56</v>
      </c>
      <c r="AM880" s="45">
        <v>24</v>
      </c>
      <c r="AN880" s="46" t="s">
        <v>7</v>
      </c>
      <c r="AO880" s="45">
        <v>10</v>
      </c>
      <c r="AP880" s="45">
        <v>9872994</v>
      </c>
      <c r="AQ880" s="45">
        <v>0</v>
      </c>
      <c r="AR880" s="45">
        <v>9872994</v>
      </c>
      <c r="AS880" s="45">
        <v>66</v>
      </c>
      <c r="AT880" s="45">
        <v>1809257</v>
      </c>
      <c r="AU880" s="45">
        <v>1</v>
      </c>
      <c r="AV880" s="45">
        <v>78</v>
      </c>
      <c r="AW880" s="45">
        <v>1411220</v>
      </c>
    </row>
    <row r="881" spans="38:49" ht="14.25" customHeight="1">
      <c r="AL881" s="46" t="s">
        <v>56</v>
      </c>
      <c r="AM881" s="45">
        <v>24</v>
      </c>
      <c r="AN881" s="46" t="s">
        <v>7</v>
      </c>
      <c r="AO881" s="45">
        <v>10</v>
      </c>
      <c r="AP881" s="45">
        <v>9872994</v>
      </c>
      <c r="AQ881" s="45">
        <v>0</v>
      </c>
      <c r="AR881" s="45">
        <v>9872994</v>
      </c>
      <c r="AS881" s="45">
        <v>67</v>
      </c>
      <c r="AT881" s="45">
        <v>1738061</v>
      </c>
      <c r="AU881" s="45">
        <v>1</v>
      </c>
      <c r="AV881" s="45">
        <v>79</v>
      </c>
      <c r="AW881" s="45">
        <v>1373068</v>
      </c>
    </row>
    <row r="882" spans="38:49" ht="14.25" customHeight="1">
      <c r="AL882" s="46" t="s">
        <v>56</v>
      </c>
      <c r="AM882" s="45">
        <v>24</v>
      </c>
      <c r="AN882" s="46" t="s">
        <v>7</v>
      </c>
      <c r="AO882" s="45">
        <v>10</v>
      </c>
      <c r="AP882" s="45">
        <v>9872994</v>
      </c>
      <c r="AQ882" s="45">
        <v>0</v>
      </c>
      <c r="AR882" s="45">
        <v>9872994</v>
      </c>
      <c r="AS882" s="45">
        <v>68</v>
      </c>
      <c r="AT882" s="45">
        <v>1666335</v>
      </c>
      <c r="AU882" s="45">
        <v>1</v>
      </c>
      <c r="AV882" s="45">
        <v>80</v>
      </c>
      <c r="AW882" s="45">
        <v>1333068</v>
      </c>
    </row>
    <row r="883" spans="38:49" ht="14.25" customHeight="1">
      <c r="AL883" s="46" t="s">
        <v>56</v>
      </c>
      <c r="AM883" s="45">
        <v>24</v>
      </c>
      <c r="AN883" s="46" t="s">
        <v>7</v>
      </c>
      <c r="AO883" s="45">
        <v>10</v>
      </c>
      <c r="AP883" s="45">
        <v>9872994</v>
      </c>
      <c r="AQ883" s="45">
        <v>0</v>
      </c>
      <c r="AR883" s="45">
        <v>9872994</v>
      </c>
      <c r="AS883" s="45">
        <v>69</v>
      </c>
      <c r="AT883" s="45">
        <v>1594102</v>
      </c>
      <c r="AU883" s="45">
        <v>1</v>
      </c>
      <c r="AV883" s="45">
        <v>81</v>
      </c>
      <c r="AW883" s="45">
        <v>1291223</v>
      </c>
    </row>
    <row r="884" spans="38:49" ht="14.25" customHeight="1">
      <c r="AL884" s="46" t="s">
        <v>56</v>
      </c>
      <c r="AM884" s="45">
        <v>25</v>
      </c>
      <c r="AN884" s="46" t="s">
        <v>7</v>
      </c>
      <c r="AO884" s="45">
        <v>17</v>
      </c>
      <c r="AP884" s="45">
        <v>8164077</v>
      </c>
      <c r="AQ884" s="45">
        <v>0</v>
      </c>
      <c r="AR884" s="45">
        <v>8164077</v>
      </c>
      <c r="AS884" s="45">
        <v>64</v>
      </c>
      <c r="AT884" s="45">
        <v>103053</v>
      </c>
      <c r="AU884" s="45">
        <v>7.9000000000000001E-2</v>
      </c>
      <c r="AV884" s="45">
        <v>77</v>
      </c>
      <c r="AW884" s="45">
        <v>79351</v>
      </c>
    </row>
    <row r="885" spans="38:49" ht="14.25" customHeight="1">
      <c r="AL885" s="46" t="s">
        <v>56</v>
      </c>
      <c r="AM885" s="45">
        <v>25</v>
      </c>
      <c r="AN885" s="46" t="s">
        <v>7</v>
      </c>
      <c r="AO885" s="45">
        <v>17</v>
      </c>
      <c r="AP885" s="45">
        <v>8164077</v>
      </c>
      <c r="AQ885" s="45">
        <v>0</v>
      </c>
      <c r="AR885" s="45">
        <v>8164077</v>
      </c>
      <c r="AS885" s="45">
        <v>65</v>
      </c>
      <c r="AT885" s="45">
        <v>1253268</v>
      </c>
      <c r="AU885" s="45">
        <v>1</v>
      </c>
      <c r="AV885" s="45">
        <v>78</v>
      </c>
      <c r="AW885" s="45">
        <v>977549</v>
      </c>
    </row>
    <row r="886" spans="38:49" ht="14.25" customHeight="1">
      <c r="AL886" s="46" t="s">
        <v>56</v>
      </c>
      <c r="AM886" s="45">
        <v>25</v>
      </c>
      <c r="AN886" s="46" t="s">
        <v>7</v>
      </c>
      <c r="AO886" s="45">
        <v>17</v>
      </c>
      <c r="AP886" s="45">
        <v>8164077</v>
      </c>
      <c r="AQ886" s="45">
        <v>0</v>
      </c>
      <c r="AR886" s="45">
        <v>8164077</v>
      </c>
      <c r="AS886" s="45">
        <v>66</v>
      </c>
      <c r="AT886" s="45">
        <v>1809257</v>
      </c>
      <c r="AU886" s="45">
        <v>1</v>
      </c>
      <c r="AV886" s="45">
        <v>79</v>
      </c>
      <c r="AW886" s="45">
        <v>1429313</v>
      </c>
    </row>
    <row r="887" spans="38:49" ht="14.25" customHeight="1">
      <c r="AL887" s="46" t="s">
        <v>56</v>
      </c>
      <c r="AM887" s="45">
        <v>25</v>
      </c>
      <c r="AN887" s="46" t="s">
        <v>7</v>
      </c>
      <c r="AO887" s="45">
        <v>17</v>
      </c>
      <c r="AP887" s="45">
        <v>8164077</v>
      </c>
      <c r="AQ887" s="45">
        <v>0</v>
      </c>
      <c r="AR887" s="45">
        <v>8164077</v>
      </c>
      <c r="AS887" s="45">
        <v>67</v>
      </c>
      <c r="AT887" s="45">
        <v>1738061</v>
      </c>
      <c r="AU887" s="45">
        <v>1</v>
      </c>
      <c r="AV887" s="45">
        <v>80</v>
      </c>
      <c r="AW887" s="45">
        <v>1390449</v>
      </c>
    </row>
    <row r="888" spans="38:49" ht="14.25" customHeight="1">
      <c r="AL888" s="46" t="s">
        <v>56</v>
      </c>
      <c r="AM888" s="45">
        <v>25</v>
      </c>
      <c r="AN888" s="46" t="s">
        <v>7</v>
      </c>
      <c r="AO888" s="45">
        <v>17</v>
      </c>
      <c r="AP888" s="45">
        <v>8164077</v>
      </c>
      <c r="AQ888" s="45">
        <v>0</v>
      </c>
      <c r="AR888" s="45">
        <v>8164077</v>
      </c>
      <c r="AS888" s="45">
        <v>68</v>
      </c>
      <c r="AT888" s="45">
        <v>1666335</v>
      </c>
      <c r="AU888" s="45">
        <v>1</v>
      </c>
      <c r="AV888" s="45">
        <v>81</v>
      </c>
      <c r="AW888" s="45">
        <v>1349731</v>
      </c>
    </row>
    <row r="889" spans="38:49" ht="14.25" customHeight="1">
      <c r="AL889" s="46" t="s">
        <v>56</v>
      </c>
      <c r="AM889" s="45">
        <v>25</v>
      </c>
      <c r="AN889" s="46" t="s">
        <v>7</v>
      </c>
      <c r="AO889" s="45">
        <v>17</v>
      </c>
      <c r="AP889" s="45">
        <v>8164077</v>
      </c>
      <c r="AQ889" s="45">
        <v>0</v>
      </c>
      <c r="AR889" s="45">
        <v>8164077</v>
      </c>
      <c r="AS889" s="45">
        <v>69</v>
      </c>
      <c r="AT889" s="45">
        <v>1594102</v>
      </c>
      <c r="AU889" s="45">
        <v>1</v>
      </c>
      <c r="AV889" s="45">
        <v>82</v>
      </c>
      <c r="AW889" s="45">
        <v>1307164</v>
      </c>
    </row>
    <row r="890" spans="38:49" ht="14.25" customHeight="1">
      <c r="AL890" s="46" t="s">
        <v>56</v>
      </c>
      <c r="AM890" s="45">
        <v>26</v>
      </c>
      <c r="AN890" s="46" t="s">
        <v>7</v>
      </c>
      <c r="AO890" s="45">
        <v>24</v>
      </c>
      <c r="AP890" s="45">
        <v>6583305</v>
      </c>
      <c r="AQ890" s="45">
        <v>0</v>
      </c>
      <c r="AR890" s="45">
        <v>6583305</v>
      </c>
      <c r="AS890" s="45">
        <v>66</v>
      </c>
      <c r="AT890" s="45">
        <v>1584806</v>
      </c>
      <c r="AU890" s="45">
        <v>0.876</v>
      </c>
      <c r="AV890" s="45">
        <v>79</v>
      </c>
      <c r="AW890" s="45">
        <v>1251997</v>
      </c>
    </row>
    <row r="891" spans="38:49" ht="14.25" customHeight="1">
      <c r="AL891" s="46" t="s">
        <v>56</v>
      </c>
      <c r="AM891" s="45">
        <v>26</v>
      </c>
      <c r="AN891" s="46" t="s">
        <v>7</v>
      </c>
      <c r="AO891" s="45">
        <v>24</v>
      </c>
      <c r="AP891" s="45">
        <v>6583305</v>
      </c>
      <c r="AQ891" s="45">
        <v>0</v>
      </c>
      <c r="AR891" s="45">
        <v>6583305</v>
      </c>
      <c r="AS891" s="45">
        <v>67</v>
      </c>
      <c r="AT891" s="45">
        <v>1738061</v>
      </c>
      <c r="AU891" s="45">
        <v>1</v>
      </c>
      <c r="AV891" s="45">
        <v>80</v>
      </c>
      <c r="AW891" s="45">
        <v>1390449</v>
      </c>
    </row>
    <row r="892" spans="38:49" ht="14.25" customHeight="1">
      <c r="AL892" s="46" t="s">
        <v>56</v>
      </c>
      <c r="AM892" s="45">
        <v>26</v>
      </c>
      <c r="AN892" s="46" t="s">
        <v>7</v>
      </c>
      <c r="AO892" s="45">
        <v>24</v>
      </c>
      <c r="AP892" s="45">
        <v>6583305</v>
      </c>
      <c r="AQ892" s="45">
        <v>0</v>
      </c>
      <c r="AR892" s="45">
        <v>6583305</v>
      </c>
      <c r="AS892" s="45">
        <v>68</v>
      </c>
      <c r="AT892" s="45">
        <v>1666335</v>
      </c>
      <c r="AU892" s="45">
        <v>1</v>
      </c>
      <c r="AV892" s="45">
        <v>81</v>
      </c>
      <c r="AW892" s="45">
        <v>1349731</v>
      </c>
    </row>
    <row r="893" spans="38:49" ht="14.25" customHeight="1">
      <c r="AL893" s="46" t="s">
        <v>56</v>
      </c>
      <c r="AM893" s="45">
        <v>26</v>
      </c>
      <c r="AN893" s="46" t="s">
        <v>7</v>
      </c>
      <c r="AO893" s="45">
        <v>24</v>
      </c>
      <c r="AP893" s="45">
        <v>6583305</v>
      </c>
      <c r="AQ893" s="45">
        <v>0</v>
      </c>
      <c r="AR893" s="45">
        <v>6583305</v>
      </c>
      <c r="AS893" s="45">
        <v>69</v>
      </c>
      <c r="AT893" s="45">
        <v>1594102</v>
      </c>
      <c r="AU893" s="45">
        <v>1</v>
      </c>
      <c r="AV893" s="45">
        <v>82</v>
      </c>
      <c r="AW893" s="45">
        <v>1307164</v>
      </c>
    </row>
    <row r="894" spans="38:49" ht="14.25" customHeight="1">
      <c r="AL894" s="46" t="s">
        <v>56</v>
      </c>
      <c r="AM894" s="45">
        <v>27</v>
      </c>
      <c r="AN894" s="46" t="s">
        <v>8</v>
      </c>
      <c r="AO894" s="45">
        <v>1</v>
      </c>
      <c r="AP894" s="45">
        <v>5149314</v>
      </c>
      <c r="AQ894" s="45">
        <v>0</v>
      </c>
      <c r="AR894" s="45">
        <v>5149314</v>
      </c>
      <c r="AS894" s="45">
        <v>66</v>
      </c>
      <c r="AT894" s="45">
        <v>150815</v>
      </c>
      <c r="AU894" s="45">
        <v>8.3000000000000004E-2</v>
      </c>
      <c r="AV894" s="45">
        <v>78</v>
      </c>
      <c r="AW894" s="45">
        <v>117636</v>
      </c>
    </row>
    <row r="895" spans="38:49" ht="14.25" customHeight="1">
      <c r="AL895" s="46" t="s">
        <v>56</v>
      </c>
      <c r="AM895" s="45">
        <v>27</v>
      </c>
      <c r="AN895" s="46" t="s">
        <v>8</v>
      </c>
      <c r="AO895" s="45">
        <v>1</v>
      </c>
      <c r="AP895" s="45">
        <v>5149314</v>
      </c>
      <c r="AQ895" s="45">
        <v>0</v>
      </c>
      <c r="AR895" s="45">
        <v>5149314</v>
      </c>
      <c r="AS895" s="45">
        <v>67</v>
      </c>
      <c r="AT895" s="45">
        <v>1738061</v>
      </c>
      <c r="AU895" s="45">
        <v>1</v>
      </c>
      <c r="AV895" s="45">
        <v>79</v>
      </c>
      <c r="AW895" s="45">
        <v>1373068</v>
      </c>
    </row>
    <row r="896" spans="38:49" ht="14.25" customHeight="1">
      <c r="AL896" s="46" t="s">
        <v>56</v>
      </c>
      <c r="AM896" s="45">
        <v>27</v>
      </c>
      <c r="AN896" s="46" t="s">
        <v>8</v>
      </c>
      <c r="AO896" s="45">
        <v>1</v>
      </c>
      <c r="AP896" s="45">
        <v>5149314</v>
      </c>
      <c r="AQ896" s="45">
        <v>0</v>
      </c>
      <c r="AR896" s="45">
        <v>5149314</v>
      </c>
      <c r="AS896" s="45">
        <v>68</v>
      </c>
      <c r="AT896" s="45">
        <v>1666335</v>
      </c>
      <c r="AU896" s="45">
        <v>1</v>
      </c>
      <c r="AV896" s="45">
        <v>80</v>
      </c>
      <c r="AW896" s="45">
        <v>1333068</v>
      </c>
    </row>
    <row r="897" spans="38:49" ht="14.25" customHeight="1">
      <c r="AL897" s="46" t="s">
        <v>56</v>
      </c>
      <c r="AM897" s="45">
        <v>27</v>
      </c>
      <c r="AN897" s="46" t="s">
        <v>8</v>
      </c>
      <c r="AO897" s="45">
        <v>1</v>
      </c>
      <c r="AP897" s="45">
        <v>5149314</v>
      </c>
      <c r="AQ897" s="45">
        <v>0</v>
      </c>
      <c r="AR897" s="45">
        <v>5149314</v>
      </c>
      <c r="AS897" s="45">
        <v>69</v>
      </c>
      <c r="AT897" s="45">
        <v>1594102</v>
      </c>
      <c r="AU897" s="45">
        <v>1</v>
      </c>
      <c r="AV897" s="45">
        <v>81</v>
      </c>
      <c r="AW897" s="45">
        <v>1291223</v>
      </c>
    </row>
    <row r="898" spans="38:49" ht="14.25" customHeight="1">
      <c r="AL898" s="46" t="s">
        <v>56</v>
      </c>
      <c r="AM898" s="45">
        <v>28</v>
      </c>
      <c r="AN898" s="46" t="s">
        <v>8</v>
      </c>
      <c r="AO898" s="45">
        <v>8</v>
      </c>
      <c r="AP898" s="45">
        <v>3880740</v>
      </c>
      <c r="AQ898" s="45">
        <v>0</v>
      </c>
      <c r="AR898" s="45">
        <v>3880740</v>
      </c>
      <c r="AS898" s="45">
        <v>67</v>
      </c>
      <c r="AT898" s="45">
        <v>620302</v>
      </c>
      <c r="AU898" s="45">
        <v>0.35699999999999998</v>
      </c>
      <c r="AV898" s="45">
        <v>77</v>
      </c>
      <c r="AW898" s="45">
        <v>477633</v>
      </c>
    </row>
    <row r="899" spans="38:49" ht="14.25" customHeight="1">
      <c r="AL899" s="46" t="s">
        <v>56</v>
      </c>
      <c r="AM899" s="45">
        <v>28</v>
      </c>
      <c r="AN899" s="46" t="s">
        <v>8</v>
      </c>
      <c r="AO899" s="45">
        <v>8</v>
      </c>
      <c r="AP899" s="45">
        <v>3880740</v>
      </c>
      <c r="AQ899" s="45">
        <v>0</v>
      </c>
      <c r="AR899" s="45">
        <v>3880740</v>
      </c>
      <c r="AS899" s="45">
        <v>68</v>
      </c>
      <c r="AT899" s="45">
        <v>1666335</v>
      </c>
      <c r="AU899" s="45">
        <v>1</v>
      </c>
      <c r="AV899" s="45">
        <v>78</v>
      </c>
      <c r="AW899" s="45">
        <v>1299741</v>
      </c>
    </row>
    <row r="900" spans="38:49" ht="14.25" customHeight="1">
      <c r="AL900" s="46" t="s">
        <v>56</v>
      </c>
      <c r="AM900" s="45">
        <v>28</v>
      </c>
      <c r="AN900" s="46" t="s">
        <v>8</v>
      </c>
      <c r="AO900" s="45">
        <v>8</v>
      </c>
      <c r="AP900" s="45">
        <v>3880740</v>
      </c>
      <c r="AQ900" s="45">
        <v>0</v>
      </c>
      <c r="AR900" s="45">
        <v>3880740</v>
      </c>
      <c r="AS900" s="45">
        <v>69</v>
      </c>
      <c r="AT900" s="45">
        <v>1594102</v>
      </c>
      <c r="AU900" s="45">
        <v>1</v>
      </c>
      <c r="AV900" s="45">
        <v>79</v>
      </c>
      <c r="AW900" s="45">
        <v>1259341</v>
      </c>
    </row>
    <row r="901" spans="38:49" ht="14.25" customHeight="1">
      <c r="AL901" s="46" t="s">
        <v>56</v>
      </c>
      <c r="AM901" s="45">
        <v>29</v>
      </c>
      <c r="AN901" s="46" t="s">
        <v>8</v>
      </c>
      <c r="AO901" s="45">
        <v>15</v>
      </c>
      <c r="AP901" s="45">
        <v>2796218</v>
      </c>
      <c r="AQ901" s="45">
        <v>0</v>
      </c>
      <c r="AR901" s="45">
        <v>2796218</v>
      </c>
      <c r="AS901" s="45">
        <v>68</v>
      </c>
      <c r="AT901" s="45">
        <v>1202116</v>
      </c>
      <c r="AU901" s="45">
        <v>0.72099999999999997</v>
      </c>
      <c r="AV901" s="45">
        <v>76</v>
      </c>
      <c r="AW901" s="45">
        <v>913608</v>
      </c>
    </row>
    <row r="902" spans="38:49" ht="14.25" customHeight="1">
      <c r="AL902" s="46" t="s">
        <v>56</v>
      </c>
      <c r="AM902" s="45">
        <v>29</v>
      </c>
      <c r="AN902" s="46" t="s">
        <v>8</v>
      </c>
      <c r="AO902" s="45">
        <v>15</v>
      </c>
      <c r="AP902" s="45">
        <v>2796218</v>
      </c>
      <c r="AQ902" s="45">
        <v>0</v>
      </c>
      <c r="AR902" s="45">
        <v>2796218</v>
      </c>
      <c r="AS902" s="45">
        <v>69</v>
      </c>
      <c r="AT902" s="45">
        <v>1594102</v>
      </c>
      <c r="AU902" s="45">
        <v>1</v>
      </c>
      <c r="AV902" s="45">
        <v>76</v>
      </c>
      <c r="AW902" s="45">
        <v>1211518</v>
      </c>
    </row>
    <row r="903" spans="38:49" ht="14.25" customHeight="1">
      <c r="AL903" s="46" t="s">
        <v>56</v>
      </c>
      <c r="AM903" s="45">
        <v>30</v>
      </c>
      <c r="AN903" s="46" t="s">
        <v>8</v>
      </c>
      <c r="AO903" s="45">
        <v>23</v>
      </c>
      <c r="AP903" s="45">
        <v>1914385</v>
      </c>
      <c r="AQ903" s="45">
        <v>0</v>
      </c>
      <c r="AR903" s="45">
        <v>1914385</v>
      </c>
      <c r="AS903" s="45">
        <v>68</v>
      </c>
      <c r="AT903" s="45">
        <v>320283</v>
      </c>
      <c r="AU903" s="45">
        <v>0.192</v>
      </c>
      <c r="AV903" s="45">
        <v>73</v>
      </c>
      <c r="AW903" s="45">
        <v>233807</v>
      </c>
    </row>
    <row r="904" spans="38:49" ht="14.25" customHeight="1">
      <c r="AL904" s="46" t="s">
        <v>56</v>
      </c>
      <c r="AM904" s="45">
        <v>30</v>
      </c>
      <c r="AN904" s="46" t="s">
        <v>8</v>
      </c>
      <c r="AO904" s="45">
        <v>23</v>
      </c>
      <c r="AP904" s="45">
        <v>1914385</v>
      </c>
      <c r="AQ904" s="45">
        <v>0</v>
      </c>
      <c r="AR904" s="45">
        <v>1914385</v>
      </c>
      <c r="AS904" s="45">
        <v>69</v>
      </c>
      <c r="AT904" s="45">
        <v>1594102</v>
      </c>
      <c r="AU904" s="45">
        <v>1</v>
      </c>
      <c r="AV904" s="45">
        <v>73</v>
      </c>
      <c r="AW904" s="45">
        <v>1163694</v>
      </c>
    </row>
    <row r="905" spans="38:49" ht="14.25" customHeight="1">
      <c r="AL905" s="46" t="s">
        <v>56</v>
      </c>
      <c r="AM905" s="45">
        <v>31</v>
      </c>
      <c r="AN905" s="46" t="s">
        <v>8</v>
      </c>
      <c r="AO905" s="45">
        <v>29</v>
      </c>
      <c r="AP905" s="45">
        <v>1253876</v>
      </c>
      <c r="AQ905" s="45">
        <v>0</v>
      </c>
      <c r="AR905" s="45">
        <v>1253876</v>
      </c>
      <c r="AS905" s="45">
        <v>69</v>
      </c>
      <c r="AT905" s="45">
        <v>1253876</v>
      </c>
      <c r="AU905" s="45">
        <v>0.78700000000000003</v>
      </c>
      <c r="AV905" s="45">
        <v>70</v>
      </c>
      <c r="AW905" s="45">
        <v>877713</v>
      </c>
    </row>
    <row r="906" spans="38:49" ht="14.25" customHeight="1">
      <c r="AL906" s="46" t="s">
        <v>56</v>
      </c>
      <c r="AM906" s="45">
        <v>32</v>
      </c>
      <c r="AN906" s="46" t="s">
        <v>9</v>
      </c>
      <c r="AO906" s="45">
        <v>5</v>
      </c>
      <c r="AP906" s="45">
        <v>833327</v>
      </c>
      <c r="AQ906" s="45">
        <v>0</v>
      </c>
      <c r="AR906" s="45">
        <v>833327</v>
      </c>
      <c r="AS906" s="45">
        <v>69</v>
      </c>
      <c r="AT906" s="45">
        <v>833327</v>
      </c>
      <c r="AU906" s="45">
        <v>0.52300000000000002</v>
      </c>
      <c r="AV906" s="45">
        <v>66</v>
      </c>
      <c r="AW906" s="45">
        <v>549996</v>
      </c>
    </row>
    <row r="907" spans="38:49" ht="14.25" customHeight="1">
      <c r="AL907" s="46" t="s">
        <v>56</v>
      </c>
      <c r="AM907" s="45">
        <v>33</v>
      </c>
      <c r="AN907" s="46" t="s">
        <v>9</v>
      </c>
      <c r="AO907" s="45">
        <v>12</v>
      </c>
      <c r="AP907" s="45">
        <v>671373</v>
      </c>
      <c r="AQ907" s="45">
        <v>0</v>
      </c>
      <c r="AR907" s="45">
        <v>671373</v>
      </c>
      <c r="AS907" s="45">
        <v>69</v>
      </c>
      <c r="AT907" s="45">
        <v>671373</v>
      </c>
      <c r="AU907" s="45">
        <v>0.42099999999999999</v>
      </c>
      <c r="AV907" s="45">
        <v>61</v>
      </c>
      <c r="AW907" s="45">
        <v>409538</v>
      </c>
    </row>
    <row r="908" spans="38:49" ht="14.25" customHeight="1">
      <c r="AL908" s="46" t="s">
        <v>56</v>
      </c>
      <c r="AM908" s="45">
        <v>34</v>
      </c>
      <c r="AN908" s="46" t="s">
        <v>9</v>
      </c>
      <c r="AO908" s="45">
        <v>19</v>
      </c>
      <c r="AP908" s="45">
        <v>786651</v>
      </c>
      <c r="AQ908" s="45">
        <v>0</v>
      </c>
      <c r="AR908" s="45">
        <v>786651</v>
      </c>
      <c r="AS908" s="45">
        <v>69</v>
      </c>
      <c r="AT908" s="45">
        <v>786651</v>
      </c>
      <c r="AU908" s="45">
        <v>0.49299999999999999</v>
      </c>
      <c r="AV908" s="45">
        <v>56</v>
      </c>
      <c r="AW908" s="45">
        <v>440525</v>
      </c>
    </row>
    <row r="909" spans="38:49" ht="14.25" customHeight="1">
      <c r="AL909" s="46" t="s">
        <v>56</v>
      </c>
      <c r="AM909" s="45">
        <v>35</v>
      </c>
      <c r="AN909" s="46" t="s">
        <v>9</v>
      </c>
      <c r="AO909" s="45">
        <v>26</v>
      </c>
      <c r="AP909" s="45">
        <v>1197796</v>
      </c>
      <c r="AQ909" s="45">
        <v>0</v>
      </c>
      <c r="AR909" s="45">
        <v>1197796</v>
      </c>
      <c r="AS909" s="45">
        <v>69</v>
      </c>
      <c r="AT909" s="45">
        <v>1197796</v>
      </c>
      <c r="AU909" s="45">
        <v>0.751</v>
      </c>
      <c r="AV909" s="45">
        <v>51</v>
      </c>
      <c r="AW909" s="45">
        <v>610876</v>
      </c>
    </row>
    <row r="910" spans="38:49" ht="14.25" customHeight="1">
      <c r="AL910" s="46" t="s">
        <v>56</v>
      </c>
      <c r="AM910" s="45">
        <v>36</v>
      </c>
      <c r="AN910" s="46" t="s">
        <v>10</v>
      </c>
      <c r="AO910" s="45">
        <v>2</v>
      </c>
      <c r="AP910" s="45">
        <v>1923444</v>
      </c>
      <c r="AQ910" s="45">
        <v>513394</v>
      </c>
      <c r="AR910" s="45">
        <v>1410050</v>
      </c>
      <c r="AS910" s="45">
        <v>68</v>
      </c>
      <c r="AT910" s="45">
        <v>329342</v>
      </c>
      <c r="AU910" s="45">
        <v>0.19800000000000001</v>
      </c>
      <c r="AV910" s="45">
        <v>47</v>
      </c>
      <c r="AW910" s="45">
        <v>154791</v>
      </c>
    </row>
    <row r="911" spans="38:49" ht="14.25" customHeight="1">
      <c r="AL911" s="46" t="s">
        <v>56</v>
      </c>
      <c r="AM911" s="45">
        <v>36</v>
      </c>
      <c r="AN911" s="46" t="s">
        <v>10</v>
      </c>
      <c r="AO911" s="45">
        <v>2</v>
      </c>
      <c r="AP911" s="45">
        <v>1923444</v>
      </c>
      <c r="AQ911" s="45">
        <v>513394</v>
      </c>
      <c r="AR911" s="45">
        <v>1410050</v>
      </c>
      <c r="AS911" s="45">
        <v>69</v>
      </c>
      <c r="AT911" s="45">
        <v>1080708</v>
      </c>
      <c r="AU911" s="45">
        <v>0.67800000000000005</v>
      </c>
      <c r="AV911" s="45">
        <v>46</v>
      </c>
      <c r="AW911" s="45">
        <v>497126</v>
      </c>
    </row>
    <row r="912" spans="38:49" ht="14.25" customHeight="1">
      <c r="AL912" s="46" t="s">
        <v>56</v>
      </c>
      <c r="AM912" s="45">
        <v>37</v>
      </c>
      <c r="AN912" s="46" t="s">
        <v>10</v>
      </c>
      <c r="AO912" s="45">
        <v>9</v>
      </c>
      <c r="AP912" s="45">
        <v>2982231</v>
      </c>
      <c r="AQ912" s="45">
        <v>2033895</v>
      </c>
      <c r="AR912" s="45">
        <v>948336</v>
      </c>
      <c r="AS912" s="45">
        <v>68</v>
      </c>
      <c r="AT912" s="45">
        <v>948336</v>
      </c>
      <c r="AU912" s="45">
        <v>0.56899999999999995</v>
      </c>
      <c r="AV912" s="45">
        <v>42</v>
      </c>
      <c r="AW912" s="45">
        <v>398301</v>
      </c>
    </row>
    <row r="913" spans="38:49" ht="14.25" customHeight="1">
      <c r="AL913" s="46" t="s">
        <v>56</v>
      </c>
      <c r="AM913" s="45">
        <v>38</v>
      </c>
      <c r="AN913" s="46" t="s">
        <v>10</v>
      </c>
      <c r="AO913" s="45">
        <v>16</v>
      </c>
      <c r="AP913" s="45">
        <v>4392792</v>
      </c>
      <c r="AQ913" s="45">
        <v>3909540</v>
      </c>
      <c r="AR913" s="45">
        <v>483252</v>
      </c>
      <c r="AS913" s="45">
        <v>67</v>
      </c>
      <c r="AT913" s="45">
        <v>483252</v>
      </c>
      <c r="AU913" s="45">
        <v>0.27800000000000002</v>
      </c>
      <c r="AV913" s="45">
        <v>38</v>
      </c>
      <c r="AW913" s="45">
        <v>183636</v>
      </c>
    </row>
    <row r="914" spans="38:49" ht="14.25" customHeight="1">
      <c r="AL914" s="46" t="s">
        <v>56</v>
      </c>
      <c r="AM914" s="45">
        <v>39</v>
      </c>
      <c r="AN914" s="46" t="s">
        <v>10</v>
      </c>
      <c r="AO914" s="45">
        <v>23</v>
      </c>
      <c r="AP914" s="45">
        <v>6173764</v>
      </c>
      <c r="AQ914" s="45">
        <v>6074764</v>
      </c>
      <c r="AR914" s="45">
        <v>99000</v>
      </c>
      <c r="AS914" s="45">
        <v>66</v>
      </c>
      <c r="AT914" s="45">
        <v>99000</v>
      </c>
      <c r="AU914" s="45">
        <v>5.5E-2</v>
      </c>
      <c r="AV914" s="45">
        <v>34</v>
      </c>
      <c r="AW914" s="45">
        <v>33660</v>
      </c>
    </row>
    <row r="915" spans="38:49" ht="14.25" customHeight="1">
      <c r="AL915" s="46" t="s">
        <v>57</v>
      </c>
      <c r="AM915" s="45">
        <v>10</v>
      </c>
      <c r="AN915" s="46" t="s">
        <v>4</v>
      </c>
      <c r="AO915" s="45">
        <v>4</v>
      </c>
      <c r="AP915" s="45">
        <v>36817042</v>
      </c>
      <c r="AQ915" s="45">
        <v>32571988</v>
      </c>
      <c r="AR915" s="45">
        <v>4245054</v>
      </c>
      <c r="AS915" s="45">
        <v>47</v>
      </c>
      <c r="AT915" s="45">
        <v>668225</v>
      </c>
      <c r="AU915" s="45">
        <v>0.33</v>
      </c>
      <c r="AV915" s="45">
        <v>60</v>
      </c>
      <c r="AW915" s="45">
        <v>400935</v>
      </c>
    </row>
    <row r="916" spans="38:49" ht="14.25" customHeight="1">
      <c r="AL916" s="46" t="s">
        <v>57</v>
      </c>
      <c r="AM916" s="45">
        <v>10</v>
      </c>
      <c r="AN916" s="46" t="s">
        <v>4</v>
      </c>
      <c r="AO916" s="45">
        <v>4</v>
      </c>
      <c r="AP916" s="45">
        <v>36817042</v>
      </c>
      <c r="AQ916" s="45">
        <v>32571988</v>
      </c>
      <c r="AR916" s="45">
        <v>4245054</v>
      </c>
      <c r="AS916" s="45">
        <v>48</v>
      </c>
      <c r="AT916" s="45">
        <v>1984297</v>
      </c>
      <c r="AU916" s="45">
        <v>1</v>
      </c>
      <c r="AV916" s="45">
        <v>60</v>
      </c>
      <c r="AW916" s="45">
        <v>1190578</v>
      </c>
    </row>
    <row r="917" spans="38:49" ht="14.25" customHeight="1">
      <c r="AL917" s="46" t="s">
        <v>57</v>
      </c>
      <c r="AM917" s="45">
        <v>10</v>
      </c>
      <c r="AN917" s="46" t="s">
        <v>4</v>
      </c>
      <c r="AO917" s="45">
        <v>4</v>
      </c>
      <c r="AP917" s="45">
        <v>36817042</v>
      </c>
      <c r="AQ917" s="45">
        <v>32571988</v>
      </c>
      <c r="AR917" s="45">
        <v>4245054</v>
      </c>
      <c r="AS917" s="45">
        <v>49</v>
      </c>
      <c r="AT917" s="45">
        <v>1592532</v>
      </c>
      <c r="AU917" s="45">
        <v>0.81899999999999995</v>
      </c>
      <c r="AV917" s="45">
        <v>59</v>
      </c>
      <c r="AW917" s="45">
        <v>939594</v>
      </c>
    </row>
    <row r="918" spans="38:49" ht="14.25" customHeight="1">
      <c r="AL918" s="46" t="s">
        <v>57</v>
      </c>
      <c r="AM918" s="45">
        <v>11</v>
      </c>
      <c r="AN918" s="46" t="s">
        <v>4</v>
      </c>
      <c r="AO918" s="45">
        <v>11</v>
      </c>
      <c r="AP918" s="45">
        <v>35270849</v>
      </c>
      <c r="AQ918" s="45">
        <v>31044798</v>
      </c>
      <c r="AR918" s="45">
        <v>4226051</v>
      </c>
      <c r="AS918" s="45">
        <v>48</v>
      </c>
      <c r="AT918" s="45">
        <v>1106329</v>
      </c>
      <c r="AU918" s="45">
        <v>0.55800000000000005</v>
      </c>
      <c r="AV918" s="45">
        <v>62</v>
      </c>
      <c r="AW918" s="45">
        <v>685924</v>
      </c>
    </row>
    <row r="919" spans="38:49" ht="14.25" customHeight="1">
      <c r="AL919" s="46" t="s">
        <v>57</v>
      </c>
      <c r="AM919" s="45">
        <v>11</v>
      </c>
      <c r="AN919" s="46" t="s">
        <v>4</v>
      </c>
      <c r="AO919" s="45">
        <v>11</v>
      </c>
      <c r="AP919" s="45">
        <v>35270849</v>
      </c>
      <c r="AQ919" s="45">
        <v>31044798</v>
      </c>
      <c r="AR919" s="45">
        <v>4226051</v>
      </c>
      <c r="AS919" s="45">
        <v>49</v>
      </c>
      <c r="AT919" s="45">
        <v>1945533</v>
      </c>
      <c r="AU919" s="45">
        <v>1</v>
      </c>
      <c r="AV919" s="45">
        <v>62</v>
      </c>
      <c r="AW919" s="45">
        <v>1206230</v>
      </c>
    </row>
    <row r="920" spans="38:49" ht="14.25" customHeight="1">
      <c r="AL920" s="46" t="s">
        <v>57</v>
      </c>
      <c r="AM920" s="45">
        <v>11</v>
      </c>
      <c r="AN920" s="46" t="s">
        <v>4</v>
      </c>
      <c r="AO920" s="45">
        <v>11</v>
      </c>
      <c r="AP920" s="45">
        <v>35270849</v>
      </c>
      <c r="AQ920" s="45">
        <v>31044798</v>
      </c>
      <c r="AR920" s="45">
        <v>4226051</v>
      </c>
      <c r="AS920" s="45">
        <v>50</v>
      </c>
      <c r="AT920" s="45">
        <v>1174189</v>
      </c>
      <c r="AU920" s="45">
        <v>0.61599999999999999</v>
      </c>
      <c r="AV920" s="45">
        <v>61</v>
      </c>
      <c r="AW920" s="45">
        <v>716255</v>
      </c>
    </row>
    <row r="921" spans="38:49" ht="14.25" customHeight="1">
      <c r="AL921" s="46" t="s">
        <v>57</v>
      </c>
      <c r="AM921" s="45">
        <v>12</v>
      </c>
      <c r="AN921" s="46" t="s">
        <v>4</v>
      </c>
      <c r="AO921" s="45">
        <v>18</v>
      </c>
      <c r="AP921" s="45">
        <v>33591900</v>
      </c>
      <c r="AQ921" s="45">
        <v>29254643</v>
      </c>
      <c r="AR921" s="45">
        <v>4337257</v>
      </c>
      <c r="AS921" s="45">
        <v>49</v>
      </c>
      <c r="AT921" s="45">
        <v>1372913</v>
      </c>
      <c r="AU921" s="45">
        <v>0.70599999999999996</v>
      </c>
      <c r="AV921" s="45">
        <v>64</v>
      </c>
      <c r="AW921" s="45">
        <v>878664</v>
      </c>
    </row>
    <row r="922" spans="38:49" ht="14.25" customHeight="1">
      <c r="AL922" s="46" t="s">
        <v>57</v>
      </c>
      <c r="AM922" s="45">
        <v>12</v>
      </c>
      <c r="AN922" s="46" t="s">
        <v>4</v>
      </c>
      <c r="AO922" s="45">
        <v>18</v>
      </c>
      <c r="AP922" s="45">
        <v>33591900</v>
      </c>
      <c r="AQ922" s="45">
        <v>29254643</v>
      </c>
      <c r="AR922" s="45">
        <v>4337257</v>
      </c>
      <c r="AS922" s="45">
        <v>50</v>
      </c>
      <c r="AT922" s="45">
        <v>1906177</v>
      </c>
      <c r="AU922" s="45">
        <v>1</v>
      </c>
      <c r="AV922" s="45">
        <v>64</v>
      </c>
      <c r="AW922" s="45">
        <v>1219953</v>
      </c>
    </row>
    <row r="923" spans="38:49" ht="14.25" customHeight="1">
      <c r="AL923" s="46" t="s">
        <v>57</v>
      </c>
      <c r="AM923" s="45">
        <v>12</v>
      </c>
      <c r="AN923" s="46" t="s">
        <v>4</v>
      </c>
      <c r="AO923" s="45">
        <v>18</v>
      </c>
      <c r="AP923" s="45">
        <v>33591900</v>
      </c>
      <c r="AQ923" s="45">
        <v>29254643</v>
      </c>
      <c r="AR923" s="45">
        <v>4337257</v>
      </c>
      <c r="AS923" s="45">
        <v>51</v>
      </c>
      <c r="AT923" s="45">
        <v>1058167</v>
      </c>
      <c r="AU923" s="45">
        <v>0.56699999999999995</v>
      </c>
      <c r="AV923" s="45">
        <v>64</v>
      </c>
      <c r="AW923" s="45">
        <v>677227</v>
      </c>
    </row>
    <row r="924" spans="38:49" ht="14.25" customHeight="1">
      <c r="AL924" s="46" t="s">
        <v>57</v>
      </c>
      <c r="AM924" s="45">
        <v>13</v>
      </c>
      <c r="AN924" s="46" t="s">
        <v>4</v>
      </c>
      <c r="AO924" s="45">
        <v>25</v>
      </c>
      <c r="AP924" s="45">
        <v>31798832</v>
      </c>
      <c r="AQ924" s="45">
        <v>27207344</v>
      </c>
      <c r="AR924" s="45">
        <v>4591488</v>
      </c>
      <c r="AS924" s="45">
        <v>50</v>
      </c>
      <c r="AT924" s="45">
        <v>1486022</v>
      </c>
      <c r="AU924" s="45">
        <v>0.78</v>
      </c>
      <c r="AV924" s="45">
        <v>66</v>
      </c>
      <c r="AW924" s="45">
        <v>980775</v>
      </c>
    </row>
    <row r="925" spans="38:49" ht="14.25" customHeight="1">
      <c r="AL925" s="46" t="s">
        <v>57</v>
      </c>
      <c r="AM925" s="45">
        <v>13</v>
      </c>
      <c r="AN925" s="46" t="s">
        <v>4</v>
      </c>
      <c r="AO925" s="45">
        <v>25</v>
      </c>
      <c r="AP925" s="45">
        <v>31798832</v>
      </c>
      <c r="AQ925" s="45">
        <v>27207344</v>
      </c>
      <c r="AR925" s="45">
        <v>4591488</v>
      </c>
      <c r="AS925" s="45">
        <v>51</v>
      </c>
      <c r="AT925" s="45">
        <v>1866240</v>
      </c>
      <c r="AU925" s="45">
        <v>1</v>
      </c>
      <c r="AV925" s="45">
        <v>66</v>
      </c>
      <c r="AW925" s="45">
        <v>1231718</v>
      </c>
    </row>
    <row r="926" spans="38:49" ht="14.25" customHeight="1">
      <c r="AL926" s="46" t="s">
        <v>57</v>
      </c>
      <c r="AM926" s="45">
        <v>13</v>
      </c>
      <c r="AN926" s="46" t="s">
        <v>4</v>
      </c>
      <c r="AO926" s="45">
        <v>25</v>
      </c>
      <c r="AP926" s="45">
        <v>31798832</v>
      </c>
      <c r="AQ926" s="45">
        <v>27207344</v>
      </c>
      <c r="AR926" s="45">
        <v>4591488</v>
      </c>
      <c r="AS926" s="45">
        <v>52</v>
      </c>
      <c r="AT926" s="45">
        <v>1239225</v>
      </c>
      <c r="AU926" s="45">
        <v>0.67900000000000005</v>
      </c>
      <c r="AV926" s="45">
        <v>66</v>
      </c>
      <c r="AW926" s="45">
        <v>817888</v>
      </c>
    </row>
    <row r="927" spans="38:49" ht="14.25" customHeight="1">
      <c r="AL927" s="46" t="s">
        <v>57</v>
      </c>
      <c r="AM927" s="45">
        <v>14</v>
      </c>
      <c r="AN927" s="46" t="s">
        <v>5</v>
      </c>
      <c r="AO927" s="45">
        <v>1</v>
      </c>
      <c r="AP927" s="45">
        <v>29910279</v>
      </c>
      <c r="AQ927" s="45">
        <v>24908723</v>
      </c>
      <c r="AR927" s="45">
        <v>5001556</v>
      </c>
      <c r="AS927" s="45">
        <v>51</v>
      </c>
      <c r="AT927" s="45">
        <v>1463710</v>
      </c>
      <c r="AU927" s="45">
        <v>0.78400000000000003</v>
      </c>
      <c r="AV927" s="45">
        <v>53</v>
      </c>
      <c r="AW927" s="45">
        <v>775766</v>
      </c>
    </row>
    <row r="928" spans="38:49" ht="14.25" customHeight="1">
      <c r="AL928" s="46" t="s">
        <v>57</v>
      </c>
      <c r="AM928" s="45">
        <v>14</v>
      </c>
      <c r="AN928" s="46" t="s">
        <v>5</v>
      </c>
      <c r="AO928" s="45">
        <v>1</v>
      </c>
      <c r="AP928" s="45">
        <v>29910279</v>
      </c>
      <c r="AQ928" s="45">
        <v>24908723</v>
      </c>
      <c r="AR928" s="45">
        <v>5001556</v>
      </c>
      <c r="AS928" s="45">
        <v>52</v>
      </c>
      <c r="AT928" s="45">
        <v>1825735</v>
      </c>
      <c r="AU928" s="45">
        <v>1</v>
      </c>
      <c r="AV928" s="45">
        <v>53</v>
      </c>
      <c r="AW928" s="45">
        <v>967640</v>
      </c>
    </row>
    <row r="929" spans="38:49" ht="14.25" customHeight="1">
      <c r="AL929" s="46" t="s">
        <v>57</v>
      </c>
      <c r="AM929" s="45">
        <v>14</v>
      </c>
      <c r="AN929" s="46" t="s">
        <v>5</v>
      </c>
      <c r="AO929" s="45">
        <v>1</v>
      </c>
      <c r="AP929" s="45">
        <v>29910279</v>
      </c>
      <c r="AQ929" s="45">
        <v>24908723</v>
      </c>
      <c r="AR929" s="45">
        <v>5001556</v>
      </c>
      <c r="AS929" s="45">
        <v>53</v>
      </c>
      <c r="AT929" s="45">
        <v>1712112</v>
      </c>
      <c r="AU929" s="45">
        <v>0.95899999999999996</v>
      </c>
      <c r="AV929" s="45">
        <v>52</v>
      </c>
      <c r="AW929" s="45">
        <v>890298</v>
      </c>
    </row>
    <row r="930" spans="38:49" ht="14.25" customHeight="1">
      <c r="AL930" s="46" t="s">
        <v>57</v>
      </c>
      <c r="AM930" s="45">
        <v>15</v>
      </c>
      <c r="AN930" s="46" t="s">
        <v>5</v>
      </c>
      <c r="AO930" s="45">
        <v>8</v>
      </c>
      <c r="AP930" s="45">
        <v>27944877</v>
      </c>
      <c r="AQ930" s="45">
        <v>22364600</v>
      </c>
      <c r="AR930" s="45">
        <v>5580277</v>
      </c>
      <c r="AS930" s="45">
        <v>52</v>
      </c>
      <c r="AT930" s="45">
        <v>1324042</v>
      </c>
      <c r="AU930" s="45">
        <v>0.72499999999999998</v>
      </c>
      <c r="AV930" s="45">
        <v>56</v>
      </c>
      <c r="AW930" s="45">
        <v>741464</v>
      </c>
    </row>
    <row r="931" spans="38:49" ht="14.25" customHeight="1">
      <c r="AL931" s="46" t="s">
        <v>57</v>
      </c>
      <c r="AM931" s="45">
        <v>15</v>
      </c>
      <c r="AN931" s="46" t="s">
        <v>5</v>
      </c>
      <c r="AO931" s="45">
        <v>8</v>
      </c>
      <c r="AP931" s="45">
        <v>27944877</v>
      </c>
      <c r="AQ931" s="45">
        <v>22364600</v>
      </c>
      <c r="AR931" s="45">
        <v>5580277</v>
      </c>
      <c r="AS931" s="45">
        <v>53</v>
      </c>
      <c r="AT931" s="45">
        <v>1784673</v>
      </c>
      <c r="AU931" s="45">
        <v>1</v>
      </c>
      <c r="AV931" s="45">
        <v>55</v>
      </c>
      <c r="AW931" s="45">
        <v>981570</v>
      </c>
    </row>
    <row r="932" spans="38:49" ht="14.25" customHeight="1">
      <c r="AL932" s="46" t="s">
        <v>57</v>
      </c>
      <c r="AM932" s="45">
        <v>15</v>
      </c>
      <c r="AN932" s="46" t="s">
        <v>5</v>
      </c>
      <c r="AO932" s="45">
        <v>8</v>
      </c>
      <c r="AP932" s="45">
        <v>27944877</v>
      </c>
      <c r="AQ932" s="45">
        <v>22364600</v>
      </c>
      <c r="AR932" s="45">
        <v>5580277</v>
      </c>
      <c r="AS932" s="45">
        <v>54</v>
      </c>
      <c r="AT932" s="45">
        <v>1743068</v>
      </c>
      <c r="AU932" s="45">
        <v>1</v>
      </c>
      <c r="AV932" s="45">
        <v>55</v>
      </c>
      <c r="AW932" s="45">
        <v>958687</v>
      </c>
    </row>
    <row r="933" spans="38:49" ht="14.25" customHeight="1">
      <c r="AL933" s="46" t="s">
        <v>57</v>
      </c>
      <c r="AM933" s="45">
        <v>15</v>
      </c>
      <c r="AN933" s="46" t="s">
        <v>5</v>
      </c>
      <c r="AO933" s="45">
        <v>8</v>
      </c>
      <c r="AP933" s="45">
        <v>27944877</v>
      </c>
      <c r="AQ933" s="45">
        <v>22364600</v>
      </c>
      <c r="AR933" s="45">
        <v>5580277</v>
      </c>
      <c r="AS933" s="45">
        <v>55</v>
      </c>
      <c r="AT933" s="45">
        <v>728493</v>
      </c>
      <c r="AU933" s="45">
        <v>0.42799999999999999</v>
      </c>
      <c r="AV933" s="45">
        <v>54</v>
      </c>
      <c r="AW933" s="45">
        <v>393386</v>
      </c>
    </row>
    <row r="934" spans="38:49" ht="14.25" customHeight="1">
      <c r="AL934" s="46" t="s">
        <v>57</v>
      </c>
      <c r="AM934" s="45">
        <v>16</v>
      </c>
      <c r="AN934" s="46" t="s">
        <v>5</v>
      </c>
      <c r="AO934" s="45">
        <v>15</v>
      </c>
      <c r="AP934" s="45">
        <v>25921264</v>
      </c>
      <c r="AQ934" s="45">
        <v>19580797</v>
      </c>
      <c r="AR934" s="45">
        <v>6340467</v>
      </c>
      <c r="AS934" s="45">
        <v>53</v>
      </c>
      <c r="AT934" s="45">
        <v>1085103</v>
      </c>
      <c r="AU934" s="45">
        <v>0.60799999999999998</v>
      </c>
      <c r="AV934" s="45">
        <v>58</v>
      </c>
      <c r="AW934" s="45">
        <v>629360</v>
      </c>
    </row>
    <row r="935" spans="38:49" ht="14.25" customHeight="1">
      <c r="AL935" s="46" t="s">
        <v>57</v>
      </c>
      <c r="AM935" s="45">
        <v>16</v>
      </c>
      <c r="AN935" s="46" t="s">
        <v>5</v>
      </c>
      <c r="AO935" s="45">
        <v>15</v>
      </c>
      <c r="AP935" s="45">
        <v>25921264</v>
      </c>
      <c r="AQ935" s="45">
        <v>19580797</v>
      </c>
      <c r="AR935" s="45">
        <v>6340467</v>
      </c>
      <c r="AS935" s="45">
        <v>54</v>
      </c>
      <c r="AT935" s="45">
        <v>1743068</v>
      </c>
      <c r="AU935" s="45">
        <v>1</v>
      </c>
      <c r="AV935" s="45">
        <v>58</v>
      </c>
      <c r="AW935" s="45">
        <v>1010979</v>
      </c>
    </row>
    <row r="936" spans="38:49" ht="14.25" customHeight="1">
      <c r="AL936" s="46" t="s">
        <v>57</v>
      </c>
      <c r="AM936" s="45">
        <v>16</v>
      </c>
      <c r="AN936" s="46" t="s">
        <v>5</v>
      </c>
      <c r="AO936" s="45">
        <v>15</v>
      </c>
      <c r="AP936" s="45">
        <v>25921264</v>
      </c>
      <c r="AQ936" s="45">
        <v>19580797</v>
      </c>
      <c r="AR936" s="45">
        <v>6340467</v>
      </c>
      <c r="AS936" s="45">
        <v>55</v>
      </c>
      <c r="AT936" s="45">
        <v>1700932</v>
      </c>
      <c r="AU936" s="45">
        <v>1</v>
      </c>
      <c r="AV936" s="45">
        <v>57</v>
      </c>
      <c r="AW936" s="45">
        <v>969531</v>
      </c>
    </row>
    <row r="937" spans="38:49" ht="14.25" customHeight="1">
      <c r="AL937" s="46" t="s">
        <v>57</v>
      </c>
      <c r="AM937" s="45">
        <v>16</v>
      </c>
      <c r="AN937" s="46" t="s">
        <v>5</v>
      </c>
      <c r="AO937" s="45">
        <v>15</v>
      </c>
      <c r="AP937" s="45">
        <v>25921264</v>
      </c>
      <c r="AQ937" s="45">
        <v>19580797</v>
      </c>
      <c r="AR937" s="45">
        <v>6340467</v>
      </c>
      <c r="AS937" s="45">
        <v>56</v>
      </c>
      <c r="AT937" s="45">
        <v>1658278</v>
      </c>
      <c r="AU937" s="45">
        <v>1</v>
      </c>
      <c r="AV937" s="45">
        <v>57</v>
      </c>
      <c r="AW937" s="45">
        <v>945218</v>
      </c>
    </row>
    <row r="938" spans="38:49" ht="14.25" customHeight="1">
      <c r="AL938" s="46" t="s">
        <v>57</v>
      </c>
      <c r="AM938" s="45">
        <v>16</v>
      </c>
      <c r="AN938" s="46" t="s">
        <v>5</v>
      </c>
      <c r="AO938" s="45">
        <v>15</v>
      </c>
      <c r="AP938" s="45">
        <v>25921264</v>
      </c>
      <c r="AQ938" s="45">
        <v>19580797</v>
      </c>
      <c r="AR938" s="45">
        <v>6340467</v>
      </c>
      <c r="AS938" s="45">
        <v>57</v>
      </c>
      <c r="AT938" s="45">
        <v>153085</v>
      </c>
      <c r="AU938" s="45">
        <v>9.5000000000000001E-2</v>
      </c>
      <c r="AV938" s="45">
        <v>57</v>
      </c>
      <c r="AW938" s="45">
        <v>87258</v>
      </c>
    </row>
    <row r="939" spans="38:49" ht="14.25" customHeight="1">
      <c r="AL939" s="46" t="s">
        <v>57</v>
      </c>
      <c r="AM939" s="45">
        <v>17</v>
      </c>
      <c r="AN939" s="46" t="s">
        <v>5</v>
      </c>
      <c r="AO939" s="45">
        <v>22</v>
      </c>
      <c r="AP939" s="45">
        <v>23858073</v>
      </c>
      <c r="AQ939" s="45">
        <v>16563134</v>
      </c>
      <c r="AR939" s="45">
        <v>7294939</v>
      </c>
      <c r="AS939" s="45">
        <v>54</v>
      </c>
      <c r="AT939" s="45">
        <v>764980</v>
      </c>
      <c r="AU939" s="45">
        <v>0.439</v>
      </c>
      <c r="AV939" s="45">
        <v>61</v>
      </c>
      <c r="AW939" s="45">
        <v>466638</v>
      </c>
    </row>
    <row r="940" spans="38:49" ht="14.25" customHeight="1">
      <c r="AL940" s="46" t="s">
        <v>57</v>
      </c>
      <c r="AM940" s="45">
        <v>17</v>
      </c>
      <c r="AN940" s="46" t="s">
        <v>5</v>
      </c>
      <c r="AO940" s="45">
        <v>22</v>
      </c>
      <c r="AP940" s="45">
        <v>23858073</v>
      </c>
      <c r="AQ940" s="45">
        <v>16563134</v>
      </c>
      <c r="AR940" s="45">
        <v>7294939</v>
      </c>
      <c r="AS940" s="45">
        <v>55</v>
      </c>
      <c r="AT940" s="45">
        <v>1700932</v>
      </c>
      <c r="AU940" s="45">
        <v>1</v>
      </c>
      <c r="AV940" s="45">
        <v>60</v>
      </c>
      <c r="AW940" s="45">
        <v>1020559</v>
      </c>
    </row>
    <row r="941" spans="38:49" ht="14.25" customHeight="1">
      <c r="AL941" s="46" t="s">
        <v>57</v>
      </c>
      <c r="AM941" s="45">
        <v>17</v>
      </c>
      <c r="AN941" s="46" t="s">
        <v>5</v>
      </c>
      <c r="AO941" s="45">
        <v>22</v>
      </c>
      <c r="AP941" s="45">
        <v>23858073</v>
      </c>
      <c r="AQ941" s="45">
        <v>16563134</v>
      </c>
      <c r="AR941" s="45">
        <v>7294939</v>
      </c>
      <c r="AS941" s="45">
        <v>56</v>
      </c>
      <c r="AT941" s="45">
        <v>1658278</v>
      </c>
      <c r="AU941" s="45">
        <v>1</v>
      </c>
      <c r="AV941" s="45">
        <v>60</v>
      </c>
      <c r="AW941" s="45">
        <v>994967</v>
      </c>
    </row>
    <row r="942" spans="38:49" ht="14.25" customHeight="1">
      <c r="AL942" s="46" t="s">
        <v>57</v>
      </c>
      <c r="AM942" s="45">
        <v>17</v>
      </c>
      <c r="AN942" s="46" t="s">
        <v>5</v>
      </c>
      <c r="AO942" s="45">
        <v>22</v>
      </c>
      <c r="AP942" s="45">
        <v>23858073</v>
      </c>
      <c r="AQ942" s="45">
        <v>16563134</v>
      </c>
      <c r="AR942" s="45">
        <v>7294939</v>
      </c>
      <c r="AS942" s="45">
        <v>57</v>
      </c>
      <c r="AT942" s="45">
        <v>1615119</v>
      </c>
      <c r="AU942" s="45">
        <v>1</v>
      </c>
      <c r="AV942" s="45">
        <v>60</v>
      </c>
      <c r="AW942" s="45">
        <v>969071</v>
      </c>
    </row>
    <row r="943" spans="38:49" ht="14.25" customHeight="1">
      <c r="AL943" s="46" t="s">
        <v>57</v>
      </c>
      <c r="AM943" s="45">
        <v>17</v>
      </c>
      <c r="AN943" s="46" t="s">
        <v>5</v>
      </c>
      <c r="AO943" s="45">
        <v>22</v>
      </c>
      <c r="AP943" s="45">
        <v>23858073</v>
      </c>
      <c r="AQ943" s="45">
        <v>16563134</v>
      </c>
      <c r="AR943" s="45">
        <v>7294939</v>
      </c>
      <c r="AS943" s="45">
        <v>58</v>
      </c>
      <c r="AT943" s="45">
        <v>1555629</v>
      </c>
      <c r="AU943" s="45">
        <v>0.99</v>
      </c>
      <c r="AV943" s="45">
        <v>60</v>
      </c>
      <c r="AW943" s="45">
        <v>933377</v>
      </c>
    </row>
    <row r="944" spans="38:49" ht="14.25" customHeight="1">
      <c r="AL944" s="46" t="s">
        <v>57</v>
      </c>
      <c r="AM944" s="45">
        <v>18</v>
      </c>
      <c r="AN944" s="46" t="s">
        <v>5</v>
      </c>
      <c r="AO944" s="45">
        <v>29</v>
      </c>
      <c r="AP944" s="45">
        <v>21773941</v>
      </c>
      <c r="AQ944" s="45">
        <v>13317433</v>
      </c>
      <c r="AR944" s="45">
        <v>8456508</v>
      </c>
      <c r="AS944" s="45">
        <v>55</v>
      </c>
      <c r="AT944" s="45">
        <v>381781</v>
      </c>
      <c r="AU944" s="45">
        <v>0.224</v>
      </c>
      <c r="AV944" s="45">
        <v>63</v>
      </c>
      <c r="AW944" s="45">
        <v>240522</v>
      </c>
    </row>
    <row r="945" spans="38:49" ht="14.25" customHeight="1">
      <c r="AL945" s="46" t="s">
        <v>57</v>
      </c>
      <c r="AM945" s="45">
        <v>18</v>
      </c>
      <c r="AN945" s="46" t="s">
        <v>5</v>
      </c>
      <c r="AO945" s="45">
        <v>29</v>
      </c>
      <c r="AP945" s="45">
        <v>21773941</v>
      </c>
      <c r="AQ945" s="45">
        <v>13317433</v>
      </c>
      <c r="AR945" s="45">
        <v>8456508</v>
      </c>
      <c r="AS945" s="45">
        <v>56</v>
      </c>
      <c r="AT945" s="45">
        <v>1658278</v>
      </c>
      <c r="AU945" s="45">
        <v>1</v>
      </c>
      <c r="AV945" s="45">
        <v>63</v>
      </c>
      <c r="AW945" s="45">
        <v>1044715</v>
      </c>
    </row>
    <row r="946" spans="38:49" ht="14.25" customHeight="1">
      <c r="AL946" s="46" t="s">
        <v>57</v>
      </c>
      <c r="AM946" s="45">
        <v>18</v>
      </c>
      <c r="AN946" s="46" t="s">
        <v>5</v>
      </c>
      <c r="AO946" s="45">
        <v>29</v>
      </c>
      <c r="AP946" s="45">
        <v>21773941</v>
      </c>
      <c r="AQ946" s="45">
        <v>13317433</v>
      </c>
      <c r="AR946" s="45">
        <v>8456508</v>
      </c>
      <c r="AS946" s="45">
        <v>57</v>
      </c>
      <c r="AT946" s="45">
        <v>1615119</v>
      </c>
      <c r="AU946" s="45">
        <v>1</v>
      </c>
      <c r="AV946" s="45">
        <v>63</v>
      </c>
      <c r="AW946" s="45">
        <v>1017525</v>
      </c>
    </row>
    <row r="947" spans="38:49" ht="14.25" customHeight="1">
      <c r="AL947" s="46" t="s">
        <v>57</v>
      </c>
      <c r="AM947" s="45">
        <v>18</v>
      </c>
      <c r="AN947" s="46" t="s">
        <v>5</v>
      </c>
      <c r="AO947" s="45">
        <v>29</v>
      </c>
      <c r="AP947" s="45">
        <v>21773941</v>
      </c>
      <c r="AQ947" s="45">
        <v>13317433</v>
      </c>
      <c r="AR947" s="45">
        <v>8456508</v>
      </c>
      <c r="AS947" s="45">
        <v>58</v>
      </c>
      <c r="AT947" s="45">
        <v>1571468</v>
      </c>
      <c r="AU947" s="45">
        <v>1</v>
      </c>
      <c r="AV947" s="45">
        <v>63</v>
      </c>
      <c r="AW947" s="45">
        <v>990025</v>
      </c>
    </row>
    <row r="948" spans="38:49" ht="14.25" customHeight="1">
      <c r="AL948" s="46" t="s">
        <v>57</v>
      </c>
      <c r="AM948" s="45">
        <v>18</v>
      </c>
      <c r="AN948" s="46" t="s">
        <v>5</v>
      </c>
      <c r="AO948" s="45">
        <v>29</v>
      </c>
      <c r="AP948" s="45">
        <v>21773941</v>
      </c>
      <c r="AQ948" s="45">
        <v>13317433</v>
      </c>
      <c r="AR948" s="45">
        <v>8456508</v>
      </c>
      <c r="AS948" s="45">
        <v>59</v>
      </c>
      <c r="AT948" s="45">
        <v>1527338</v>
      </c>
      <c r="AU948" s="45">
        <v>1</v>
      </c>
      <c r="AV948" s="45">
        <v>62</v>
      </c>
      <c r="AW948" s="45">
        <v>946950</v>
      </c>
    </row>
    <row r="949" spans="38:49" ht="14.25" customHeight="1">
      <c r="AL949" s="46" t="s">
        <v>57</v>
      </c>
      <c r="AM949" s="45">
        <v>18</v>
      </c>
      <c r="AN949" s="46" t="s">
        <v>5</v>
      </c>
      <c r="AO949" s="45">
        <v>29</v>
      </c>
      <c r="AP949" s="45">
        <v>21773941</v>
      </c>
      <c r="AQ949" s="45">
        <v>13317433</v>
      </c>
      <c r="AR949" s="45">
        <v>8456508</v>
      </c>
      <c r="AS949" s="45">
        <v>60</v>
      </c>
      <c r="AT949" s="45">
        <v>1482743</v>
      </c>
      <c r="AU949" s="45">
        <v>1</v>
      </c>
      <c r="AV949" s="45">
        <v>62</v>
      </c>
      <c r="AW949" s="45">
        <v>919301</v>
      </c>
    </row>
    <row r="950" spans="38:49" ht="14.25" customHeight="1">
      <c r="AL950" s="46" t="s">
        <v>57</v>
      </c>
      <c r="AM950" s="45">
        <v>18</v>
      </c>
      <c r="AN950" s="46" t="s">
        <v>5</v>
      </c>
      <c r="AO950" s="45">
        <v>29</v>
      </c>
      <c r="AP950" s="45">
        <v>21773941</v>
      </c>
      <c r="AQ950" s="45">
        <v>13317433</v>
      </c>
      <c r="AR950" s="45">
        <v>8456508</v>
      </c>
      <c r="AS950" s="45">
        <v>61</v>
      </c>
      <c r="AT950" s="45">
        <v>219782</v>
      </c>
      <c r="AU950" s="45">
        <v>0.153</v>
      </c>
      <c r="AV950" s="45">
        <v>62</v>
      </c>
      <c r="AW950" s="45">
        <v>136265</v>
      </c>
    </row>
    <row r="951" spans="38:49" ht="14.25" customHeight="1">
      <c r="AL951" s="46" t="s">
        <v>57</v>
      </c>
      <c r="AM951" s="45">
        <v>19</v>
      </c>
      <c r="AN951" s="46" t="s">
        <v>6</v>
      </c>
      <c r="AO951" s="45">
        <v>6</v>
      </c>
      <c r="AP951" s="45">
        <v>19687504</v>
      </c>
      <c r="AQ951" s="45">
        <v>9849514</v>
      </c>
      <c r="AR951" s="45">
        <v>9837990</v>
      </c>
      <c r="AS951" s="45">
        <v>57</v>
      </c>
      <c r="AT951" s="45">
        <v>1568741</v>
      </c>
      <c r="AU951" s="45">
        <v>0.97099999999999997</v>
      </c>
      <c r="AV951" s="45">
        <v>66</v>
      </c>
      <c r="AW951" s="45">
        <v>1035369</v>
      </c>
    </row>
    <row r="952" spans="38:49" ht="14.25" customHeight="1">
      <c r="AL952" s="46" t="s">
        <v>57</v>
      </c>
      <c r="AM952" s="45">
        <v>19</v>
      </c>
      <c r="AN952" s="46" t="s">
        <v>6</v>
      </c>
      <c r="AO952" s="45">
        <v>6</v>
      </c>
      <c r="AP952" s="45">
        <v>19687504</v>
      </c>
      <c r="AQ952" s="45">
        <v>9849514</v>
      </c>
      <c r="AR952" s="45">
        <v>9837990</v>
      </c>
      <c r="AS952" s="45">
        <v>58</v>
      </c>
      <c r="AT952" s="45">
        <v>1571468</v>
      </c>
      <c r="AU952" s="45">
        <v>1</v>
      </c>
      <c r="AV952" s="45">
        <v>66</v>
      </c>
      <c r="AW952" s="45">
        <v>1037169</v>
      </c>
    </row>
    <row r="953" spans="38:49" ht="14.25" customHeight="1">
      <c r="AL953" s="46" t="s">
        <v>57</v>
      </c>
      <c r="AM953" s="45">
        <v>19</v>
      </c>
      <c r="AN953" s="46" t="s">
        <v>6</v>
      </c>
      <c r="AO953" s="45">
        <v>6</v>
      </c>
      <c r="AP953" s="45">
        <v>19687504</v>
      </c>
      <c r="AQ953" s="45">
        <v>9849514</v>
      </c>
      <c r="AR953" s="45">
        <v>9837990</v>
      </c>
      <c r="AS953" s="45">
        <v>59</v>
      </c>
      <c r="AT953" s="45">
        <v>1527338</v>
      </c>
      <c r="AU953" s="45">
        <v>1</v>
      </c>
      <c r="AV953" s="45">
        <v>66</v>
      </c>
      <c r="AW953" s="45">
        <v>1008043</v>
      </c>
    </row>
    <row r="954" spans="38:49" ht="14.25" customHeight="1">
      <c r="AL954" s="46" t="s">
        <v>57</v>
      </c>
      <c r="AM954" s="45">
        <v>19</v>
      </c>
      <c r="AN954" s="46" t="s">
        <v>6</v>
      </c>
      <c r="AO954" s="45">
        <v>6</v>
      </c>
      <c r="AP954" s="45">
        <v>19687504</v>
      </c>
      <c r="AQ954" s="45">
        <v>9849514</v>
      </c>
      <c r="AR954" s="45">
        <v>9837990</v>
      </c>
      <c r="AS954" s="45">
        <v>60</v>
      </c>
      <c r="AT954" s="45">
        <v>1482743</v>
      </c>
      <c r="AU954" s="45">
        <v>1</v>
      </c>
      <c r="AV954" s="45">
        <v>65</v>
      </c>
      <c r="AW954" s="45">
        <v>963783</v>
      </c>
    </row>
    <row r="955" spans="38:49" ht="14.25" customHeight="1">
      <c r="AL955" s="46" t="s">
        <v>57</v>
      </c>
      <c r="AM955" s="45">
        <v>19</v>
      </c>
      <c r="AN955" s="46" t="s">
        <v>6</v>
      </c>
      <c r="AO955" s="45">
        <v>6</v>
      </c>
      <c r="AP955" s="45">
        <v>19687504</v>
      </c>
      <c r="AQ955" s="45">
        <v>9849514</v>
      </c>
      <c r="AR955" s="45">
        <v>9837990</v>
      </c>
      <c r="AS955" s="45">
        <v>61</v>
      </c>
      <c r="AT955" s="45">
        <v>1437696</v>
      </c>
      <c r="AU955" s="45">
        <v>1</v>
      </c>
      <c r="AV955" s="45">
        <v>65</v>
      </c>
      <c r="AW955" s="45">
        <v>934502</v>
      </c>
    </row>
    <row r="956" spans="38:49" ht="14.25" customHeight="1">
      <c r="AL956" s="46" t="s">
        <v>57</v>
      </c>
      <c r="AM956" s="45">
        <v>19</v>
      </c>
      <c r="AN956" s="46" t="s">
        <v>6</v>
      </c>
      <c r="AO956" s="45">
        <v>6</v>
      </c>
      <c r="AP956" s="45">
        <v>19687504</v>
      </c>
      <c r="AQ956" s="45">
        <v>9849514</v>
      </c>
      <c r="AR956" s="45">
        <v>9837990</v>
      </c>
      <c r="AS956" s="45">
        <v>62</v>
      </c>
      <c r="AT956" s="45">
        <v>1392211</v>
      </c>
      <c r="AU956" s="45">
        <v>1</v>
      </c>
      <c r="AV956" s="45">
        <v>65</v>
      </c>
      <c r="AW956" s="45">
        <v>904937</v>
      </c>
    </row>
    <row r="957" spans="38:49" ht="14.25" customHeight="1">
      <c r="AL957" s="46" t="s">
        <v>57</v>
      </c>
      <c r="AM957" s="45">
        <v>19</v>
      </c>
      <c r="AN957" s="46" t="s">
        <v>6</v>
      </c>
      <c r="AO957" s="45">
        <v>6</v>
      </c>
      <c r="AP957" s="45">
        <v>19687504</v>
      </c>
      <c r="AQ957" s="45">
        <v>9849514</v>
      </c>
      <c r="AR957" s="45">
        <v>9837990</v>
      </c>
      <c r="AS957" s="45">
        <v>63</v>
      </c>
      <c r="AT957" s="45">
        <v>857795</v>
      </c>
      <c r="AU957" s="45">
        <v>0.63700000000000001</v>
      </c>
      <c r="AV957" s="45">
        <v>65</v>
      </c>
      <c r="AW957" s="45">
        <v>557567</v>
      </c>
    </row>
    <row r="958" spans="38:49" ht="14.25" customHeight="1">
      <c r="AL958" s="46" t="s">
        <v>57</v>
      </c>
      <c r="AM958" s="45">
        <v>20</v>
      </c>
      <c r="AN958" s="46" t="s">
        <v>6</v>
      </c>
      <c r="AO958" s="45">
        <v>13</v>
      </c>
      <c r="AP958" s="45">
        <v>17617398</v>
      </c>
      <c r="AQ958" s="45">
        <v>6165200</v>
      </c>
      <c r="AR958" s="45">
        <v>11452198</v>
      </c>
      <c r="AS958" s="45">
        <v>58</v>
      </c>
      <c r="AT958" s="45">
        <v>1070102</v>
      </c>
      <c r="AU958" s="45">
        <v>0.68100000000000005</v>
      </c>
      <c r="AV958" s="45">
        <v>68</v>
      </c>
      <c r="AW958" s="45">
        <v>727669</v>
      </c>
    </row>
    <row r="959" spans="38:49" ht="14.25" customHeight="1">
      <c r="AL959" s="46" t="s">
        <v>57</v>
      </c>
      <c r="AM959" s="45">
        <v>20</v>
      </c>
      <c r="AN959" s="46" t="s">
        <v>6</v>
      </c>
      <c r="AO959" s="45">
        <v>13</v>
      </c>
      <c r="AP959" s="45">
        <v>17617398</v>
      </c>
      <c r="AQ959" s="45">
        <v>6165200</v>
      </c>
      <c r="AR959" s="45">
        <v>11452198</v>
      </c>
      <c r="AS959" s="45">
        <v>59</v>
      </c>
      <c r="AT959" s="45">
        <v>1527338</v>
      </c>
      <c r="AU959" s="45">
        <v>1</v>
      </c>
      <c r="AV959" s="45">
        <v>68</v>
      </c>
      <c r="AW959" s="45">
        <v>1038590</v>
      </c>
    </row>
    <row r="960" spans="38:49" ht="14.25" customHeight="1">
      <c r="AL960" s="46" t="s">
        <v>57</v>
      </c>
      <c r="AM960" s="45">
        <v>20</v>
      </c>
      <c r="AN960" s="46" t="s">
        <v>6</v>
      </c>
      <c r="AO960" s="45">
        <v>13</v>
      </c>
      <c r="AP960" s="45">
        <v>17617398</v>
      </c>
      <c r="AQ960" s="45">
        <v>6165200</v>
      </c>
      <c r="AR960" s="45">
        <v>11452198</v>
      </c>
      <c r="AS960" s="45">
        <v>60</v>
      </c>
      <c r="AT960" s="45">
        <v>1482743</v>
      </c>
      <c r="AU960" s="45">
        <v>1</v>
      </c>
      <c r="AV960" s="45">
        <v>68</v>
      </c>
      <c r="AW960" s="45">
        <v>1008265</v>
      </c>
    </row>
    <row r="961" spans="38:49" ht="14.25" customHeight="1">
      <c r="AL961" s="46" t="s">
        <v>57</v>
      </c>
      <c r="AM961" s="45">
        <v>20</v>
      </c>
      <c r="AN961" s="46" t="s">
        <v>6</v>
      </c>
      <c r="AO961" s="45">
        <v>13</v>
      </c>
      <c r="AP961" s="45">
        <v>17617398</v>
      </c>
      <c r="AQ961" s="45">
        <v>6165200</v>
      </c>
      <c r="AR961" s="45">
        <v>11452198</v>
      </c>
      <c r="AS961" s="45">
        <v>61</v>
      </c>
      <c r="AT961" s="45">
        <v>1437696</v>
      </c>
      <c r="AU961" s="45">
        <v>1</v>
      </c>
      <c r="AV961" s="45">
        <v>68</v>
      </c>
      <c r="AW961" s="45">
        <v>977633</v>
      </c>
    </row>
    <row r="962" spans="38:49" ht="14.25" customHeight="1">
      <c r="AL962" s="46" t="s">
        <v>57</v>
      </c>
      <c r="AM962" s="45">
        <v>20</v>
      </c>
      <c r="AN962" s="46" t="s">
        <v>6</v>
      </c>
      <c r="AO962" s="45">
        <v>13</v>
      </c>
      <c r="AP962" s="45">
        <v>17617398</v>
      </c>
      <c r="AQ962" s="45">
        <v>6165200</v>
      </c>
      <c r="AR962" s="45">
        <v>11452198</v>
      </c>
      <c r="AS962" s="45">
        <v>62</v>
      </c>
      <c r="AT962" s="45">
        <v>1392211</v>
      </c>
      <c r="AU962" s="45">
        <v>1</v>
      </c>
      <c r="AV962" s="45">
        <v>68</v>
      </c>
      <c r="AW962" s="45">
        <v>946703</v>
      </c>
    </row>
    <row r="963" spans="38:49" ht="14.25" customHeight="1">
      <c r="AL963" s="46" t="s">
        <v>57</v>
      </c>
      <c r="AM963" s="45">
        <v>20</v>
      </c>
      <c r="AN963" s="46" t="s">
        <v>6</v>
      </c>
      <c r="AO963" s="45">
        <v>13</v>
      </c>
      <c r="AP963" s="45">
        <v>17617398</v>
      </c>
      <c r="AQ963" s="45">
        <v>6165200</v>
      </c>
      <c r="AR963" s="45">
        <v>11452198</v>
      </c>
      <c r="AS963" s="45">
        <v>63</v>
      </c>
      <c r="AT963" s="45">
        <v>1346302</v>
      </c>
      <c r="AU963" s="45">
        <v>1</v>
      </c>
      <c r="AV963" s="45">
        <v>68</v>
      </c>
      <c r="AW963" s="45">
        <v>915485</v>
      </c>
    </row>
    <row r="964" spans="38:49" ht="14.25" customHeight="1">
      <c r="AL964" s="46" t="s">
        <v>57</v>
      </c>
      <c r="AM964" s="45">
        <v>20</v>
      </c>
      <c r="AN964" s="46" t="s">
        <v>6</v>
      </c>
      <c r="AO964" s="45">
        <v>13</v>
      </c>
      <c r="AP964" s="45">
        <v>17617398</v>
      </c>
      <c r="AQ964" s="45">
        <v>6165200</v>
      </c>
      <c r="AR964" s="45">
        <v>11452198</v>
      </c>
      <c r="AS964" s="45">
        <v>64</v>
      </c>
      <c r="AT964" s="45">
        <v>1299983</v>
      </c>
      <c r="AU964" s="45">
        <v>1</v>
      </c>
      <c r="AV964" s="45">
        <v>68</v>
      </c>
      <c r="AW964" s="45">
        <v>883988</v>
      </c>
    </row>
    <row r="965" spans="38:49" ht="14.25" customHeight="1">
      <c r="AL965" s="46" t="s">
        <v>57</v>
      </c>
      <c r="AM965" s="45">
        <v>20</v>
      </c>
      <c r="AN965" s="46" t="s">
        <v>6</v>
      </c>
      <c r="AO965" s="45">
        <v>13</v>
      </c>
      <c r="AP965" s="45">
        <v>17617398</v>
      </c>
      <c r="AQ965" s="45">
        <v>6165200</v>
      </c>
      <c r="AR965" s="45">
        <v>11452198</v>
      </c>
      <c r="AS965" s="45">
        <v>65</v>
      </c>
      <c r="AT965" s="45">
        <v>1253268</v>
      </c>
      <c r="AU965" s="45">
        <v>1</v>
      </c>
      <c r="AV965" s="45">
        <v>69</v>
      </c>
      <c r="AW965" s="45">
        <v>864755</v>
      </c>
    </row>
    <row r="966" spans="38:49" ht="14.25" customHeight="1">
      <c r="AL966" s="46" t="s">
        <v>57</v>
      </c>
      <c r="AM966" s="45">
        <v>20</v>
      </c>
      <c r="AN966" s="46" t="s">
        <v>6</v>
      </c>
      <c r="AO966" s="45">
        <v>13</v>
      </c>
      <c r="AP966" s="45">
        <v>17617398</v>
      </c>
      <c r="AQ966" s="45">
        <v>6165200</v>
      </c>
      <c r="AR966" s="45">
        <v>11452198</v>
      </c>
      <c r="AS966" s="45">
        <v>66</v>
      </c>
      <c r="AT966" s="45">
        <v>642556</v>
      </c>
      <c r="AU966" s="45">
        <v>0.35499999999999998</v>
      </c>
      <c r="AV966" s="45">
        <v>69</v>
      </c>
      <c r="AW966" s="45">
        <v>443364</v>
      </c>
    </row>
    <row r="967" spans="38:49" ht="14.25" customHeight="1">
      <c r="AL967" s="46" t="s">
        <v>57</v>
      </c>
      <c r="AM967" s="45">
        <v>21</v>
      </c>
      <c r="AN967" s="46" t="s">
        <v>6</v>
      </c>
      <c r="AO967" s="45">
        <v>20</v>
      </c>
      <c r="AP967" s="45">
        <v>15582258</v>
      </c>
      <c r="AQ967" s="45">
        <v>2270310</v>
      </c>
      <c r="AR967" s="45">
        <v>13311948</v>
      </c>
      <c r="AS967" s="45">
        <v>59</v>
      </c>
      <c r="AT967" s="45">
        <v>562300</v>
      </c>
      <c r="AU967" s="45">
        <v>0.36799999999999999</v>
      </c>
      <c r="AV967" s="45">
        <v>70</v>
      </c>
      <c r="AW967" s="45">
        <v>393610</v>
      </c>
    </row>
    <row r="968" spans="38:49" ht="14.25" customHeight="1">
      <c r="AL968" s="46" t="s">
        <v>57</v>
      </c>
      <c r="AM968" s="45">
        <v>21</v>
      </c>
      <c r="AN968" s="46" t="s">
        <v>6</v>
      </c>
      <c r="AO968" s="45">
        <v>20</v>
      </c>
      <c r="AP968" s="45">
        <v>15582258</v>
      </c>
      <c r="AQ968" s="45">
        <v>2270310</v>
      </c>
      <c r="AR968" s="45">
        <v>13311948</v>
      </c>
      <c r="AS968" s="45">
        <v>60</v>
      </c>
      <c r="AT968" s="45">
        <v>1482743</v>
      </c>
      <c r="AU968" s="45">
        <v>1</v>
      </c>
      <c r="AV968" s="45">
        <v>71</v>
      </c>
      <c r="AW968" s="45">
        <v>1052748</v>
      </c>
    </row>
    <row r="969" spans="38:49" ht="14.25" customHeight="1">
      <c r="AL969" s="46" t="s">
        <v>57</v>
      </c>
      <c r="AM969" s="45">
        <v>21</v>
      </c>
      <c r="AN969" s="46" t="s">
        <v>6</v>
      </c>
      <c r="AO969" s="45">
        <v>20</v>
      </c>
      <c r="AP969" s="45">
        <v>15582258</v>
      </c>
      <c r="AQ969" s="45">
        <v>2270310</v>
      </c>
      <c r="AR969" s="45">
        <v>13311948</v>
      </c>
      <c r="AS969" s="45">
        <v>61</v>
      </c>
      <c r="AT969" s="45">
        <v>1437696</v>
      </c>
      <c r="AU969" s="45">
        <v>1</v>
      </c>
      <c r="AV969" s="45">
        <v>71</v>
      </c>
      <c r="AW969" s="45">
        <v>1020764</v>
      </c>
    </row>
    <row r="970" spans="38:49" ht="14.25" customHeight="1">
      <c r="AL970" s="46" t="s">
        <v>57</v>
      </c>
      <c r="AM970" s="45">
        <v>21</v>
      </c>
      <c r="AN970" s="46" t="s">
        <v>6</v>
      </c>
      <c r="AO970" s="45">
        <v>20</v>
      </c>
      <c r="AP970" s="45">
        <v>15582258</v>
      </c>
      <c r="AQ970" s="45">
        <v>2270310</v>
      </c>
      <c r="AR970" s="45">
        <v>13311948</v>
      </c>
      <c r="AS970" s="45">
        <v>62</v>
      </c>
      <c r="AT970" s="45">
        <v>1392211</v>
      </c>
      <c r="AU970" s="45">
        <v>1</v>
      </c>
      <c r="AV970" s="45">
        <v>71</v>
      </c>
      <c r="AW970" s="45">
        <v>988470</v>
      </c>
    </row>
    <row r="971" spans="38:49" ht="14.25" customHeight="1">
      <c r="AL971" s="46" t="s">
        <v>57</v>
      </c>
      <c r="AM971" s="45">
        <v>21</v>
      </c>
      <c r="AN971" s="46" t="s">
        <v>6</v>
      </c>
      <c r="AO971" s="45">
        <v>20</v>
      </c>
      <c r="AP971" s="45">
        <v>15582258</v>
      </c>
      <c r="AQ971" s="45">
        <v>2270310</v>
      </c>
      <c r="AR971" s="45">
        <v>13311948</v>
      </c>
      <c r="AS971" s="45">
        <v>63</v>
      </c>
      <c r="AT971" s="45">
        <v>1346302</v>
      </c>
      <c r="AU971" s="45">
        <v>1</v>
      </c>
      <c r="AV971" s="45">
        <v>71</v>
      </c>
      <c r="AW971" s="45">
        <v>955874</v>
      </c>
    </row>
    <row r="972" spans="38:49" ht="14.25" customHeight="1">
      <c r="AL972" s="46" t="s">
        <v>57</v>
      </c>
      <c r="AM972" s="45">
        <v>21</v>
      </c>
      <c r="AN972" s="46" t="s">
        <v>6</v>
      </c>
      <c r="AO972" s="45">
        <v>20</v>
      </c>
      <c r="AP972" s="45">
        <v>15582258</v>
      </c>
      <c r="AQ972" s="45">
        <v>2270310</v>
      </c>
      <c r="AR972" s="45">
        <v>13311948</v>
      </c>
      <c r="AS972" s="45">
        <v>64</v>
      </c>
      <c r="AT972" s="45">
        <v>1299983</v>
      </c>
      <c r="AU972" s="45">
        <v>1</v>
      </c>
      <c r="AV972" s="45">
        <v>71</v>
      </c>
      <c r="AW972" s="45">
        <v>922988</v>
      </c>
    </row>
    <row r="973" spans="38:49" ht="14.25" customHeight="1">
      <c r="AL973" s="46" t="s">
        <v>57</v>
      </c>
      <c r="AM973" s="45">
        <v>21</v>
      </c>
      <c r="AN973" s="46" t="s">
        <v>6</v>
      </c>
      <c r="AO973" s="45">
        <v>20</v>
      </c>
      <c r="AP973" s="45">
        <v>15582258</v>
      </c>
      <c r="AQ973" s="45">
        <v>2270310</v>
      </c>
      <c r="AR973" s="45">
        <v>13311948</v>
      </c>
      <c r="AS973" s="45">
        <v>65</v>
      </c>
      <c r="AT973" s="45">
        <v>1253268</v>
      </c>
      <c r="AU973" s="45">
        <v>1</v>
      </c>
      <c r="AV973" s="45">
        <v>72</v>
      </c>
      <c r="AW973" s="45">
        <v>902353</v>
      </c>
    </row>
    <row r="974" spans="38:49" ht="14.25" customHeight="1">
      <c r="AL974" s="46" t="s">
        <v>57</v>
      </c>
      <c r="AM974" s="45">
        <v>21</v>
      </c>
      <c r="AN974" s="46" t="s">
        <v>6</v>
      </c>
      <c r="AO974" s="45">
        <v>20</v>
      </c>
      <c r="AP974" s="45">
        <v>15582258</v>
      </c>
      <c r="AQ974" s="45">
        <v>2270310</v>
      </c>
      <c r="AR974" s="45">
        <v>13311948</v>
      </c>
      <c r="AS974" s="45">
        <v>66</v>
      </c>
      <c r="AT974" s="45">
        <v>1809257</v>
      </c>
      <c r="AU974" s="45">
        <v>1</v>
      </c>
      <c r="AV974" s="45">
        <v>72</v>
      </c>
      <c r="AW974" s="45">
        <v>1302665</v>
      </c>
    </row>
    <row r="975" spans="38:49" ht="14.25" customHeight="1">
      <c r="AL975" s="46" t="s">
        <v>57</v>
      </c>
      <c r="AM975" s="45">
        <v>21</v>
      </c>
      <c r="AN975" s="46" t="s">
        <v>6</v>
      </c>
      <c r="AO975" s="45">
        <v>20</v>
      </c>
      <c r="AP975" s="45">
        <v>15582258</v>
      </c>
      <c r="AQ975" s="45">
        <v>2270310</v>
      </c>
      <c r="AR975" s="45">
        <v>13311948</v>
      </c>
      <c r="AS975" s="45">
        <v>67</v>
      </c>
      <c r="AT975" s="45">
        <v>1738061</v>
      </c>
      <c r="AU975" s="45">
        <v>1</v>
      </c>
      <c r="AV975" s="45">
        <v>72</v>
      </c>
      <c r="AW975" s="45">
        <v>1251404</v>
      </c>
    </row>
    <row r="976" spans="38:49" ht="14.25" customHeight="1">
      <c r="AL976" s="46" t="s">
        <v>57</v>
      </c>
      <c r="AM976" s="45">
        <v>21</v>
      </c>
      <c r="AN976" s="46" t="s">
        <v>6</v>
      </c>
      <c r="AO976" s="45">
        <v>20</v>
      </c>
      <c r="AP976" s="45">
        <v>15582258</v>
      </c>
      <c r="AQ976" s="45">
        <v>2270310</v>
      </c>
      <c r="AR976" s="45">
        <v>13311948</v>
      </c>
      <c r="AS976" s="45">
        <v>68</v>
      </c>
      <c r="AT976" s="45">
        <v>990128</v>
      </c>
      <c r="AU976" s="45">
        <v>0.59399999999999997</v>
      </c>
      <c r="AV976" s="45">
        <v>73</v>
      </c>
      <c r="AW976" s="45">
        <v>722793</v>
      </c>
    </row>
    <row r="977" spans="38:49" ht="14.25" customHeight="1">
      <c r="AL977" s="46" t="s">
        <v>57</v>
      </c>
      <c r="AM977" s="45">
        <v>22</v>
      </c>
      <c r="AN977" s="46" t="s">
        <v>6</v>
      </c>
      <c r="AO977" s="45">
        <v>27</v>
      </c>
      <c r="AP977" s="45">
        <v>13600720</v>
      </c>
      <c r="AQ977" s="45">
        <v>0</v>
      </c>
      <c r="AR977" s="45">
        <v>13600720</v>
      </c>
      <c r="AS977" s="45">
        <v>60</v>
      </c>
      <c r="AT977" s="45">
        <v>63505</v>
      </c>
      <c r="AU977" s="45">
        <v>4.2999999999999997E-2</v>
      </c>
      <c r="AV977" s="45">
        <v>73</v>
      </c>
      <c r="AW977" s="45">
        <v>46359</v>
      </c>
    </row>
    <row r="978" spans="38:49" ht="14.25" customHeight="1">
      <c r="AL978" s="46" t="s">
        <v>57</v>
      </c>
      <c r="AM978" s="45">
        <v>22</v>
      </c>
      <c r="AN978" s="46" t="s">
        <v>6</v>
      </c>
      <c r="AO978" s="45">
        <v>27</v>
      </c>
      <c r="AP978" s="45">
        <v>13600720</v>
      </c>
      <c r="AQ978" s="45">
        <v>0</v>
      </c>
      <c r="AR978" s="45">
        <v>13600720</v>
      </c>
      <c r="AS978" s="45">
        <v>61</v>
      </c>
      <c r="AT978" s="45">
        <v>1437696</v>
      </c>
      <c r="AU978" s="45">
        <v>1</v>
      </c>
      <c r="AV978" s="45">
        <v>73</v>
      </c>
      <c r="AW978" s="45">
        <v>1049518</v>
      </c>
    </row>
    <row r="979" spans="38:49" ht="14.25" customHeight="1">
      <c r="AL979" s="46" t="s">
        <v>57</v>
      </c>
      <c r="AM979" s="45">
        <v>22</v>
      </c>
      <c r="AN979" s="46" t="s">
        <v>6</v>
      </c>
      <c r="AO979" s="45">
        <v>27</v>
      </c>
      <c r="AP979" s="45">
        <v>13600720</v>
      </c>
      <c r="AQ979" s="45">
        <v>0</v>
      </c>
      <c r="AR979" s="45">
        <v>13600720</v>
      </c>
      <c r="AS979" s="45">
        <v>62</v>
      </c>
      <c r="AT979" s="45">
        <v>1392211</v>
      </c>
      <c r="AU979" s="45">
        <v>1</v>
      </c>
      <c r="AV979" s="45">
        <v>73</v>
      </c>
      <c r="AW979" s="45">
        <v>1016314</v>
      </c>
    </row>
    <row r="980" spans="38:49" ht="14.25" customHeight="1">
      <c r="AL980" s="46" t="s">
        <v>57</v>
      </c>
      <c r="AM980" s="45">
        <v>22</v>
      </c>
      <c r="AN980" s="46" t="s">
        <v>6</v>
      </c>
      <c r="AO980" s="45">
        <v>27</v>
      </c>
      <c r="AP980" s="45">
        <v>13600720</v>
      </c>
      <c r="AQ980" s="45">
        <v>0</v>
      </c>
      <c r="AR980" s="45">
        <v>13600720</v>
      </c>
      <c r="AS980" s="45">
        <v>63</v>
      </c>
      <c r="AT980" s="45">
        <v>1346302</v>
      </c>
      <c r="AU980" s="45">
        <v>1</v>
      </c>
      <c r="AV980" s="45">
        <v>73</v>
      </c>
      <c r="AW980" s="45">
        <v>982800</v>
      </c>
    </row>
    <row r="981" spans="38:49" ht="14.25" customHeight="1">
      <c r="AL981" s="46" t="s">
        <v>57</v>
      </c>
      <c r="AM981" s="45">
        <v>22</v>
      </c>
      <c r="AN981" s="46" t="s">
        <v>6</v>
      </c>
      <c r="AO981" s="45">
        <v>27</v>
      </c>
      <c r="AP981" s="45">
        <v>13600720</v>
      </c>
      <c r="AQ981" s="45">
        <v>0</v>
      </c>
      <c r="AR981" s="45">
        <v>13600720</v>
      </c>
      <c r="AS981" s="45">
        <v>64</v>
      </c>
      <c r="AT981" s="45">
        <v>1299983</v>
      </c>
      <c r="AU981" s="45">
        <v>1</v>
      </c>
      <c r="AV981" s="45">
        <v>74</v>
      </c>
      <c r="AW981" s="45">
        <v>961987</v>
      </c>
    </row>
    <row r="982" spans="38:49" ht="14.25" customHeight="1">
      <c r="AL982" s="46" t="s">
        <v>57</v>
      </c>
      <c r="AM982" s="45">
        <v>22</v>
      </c>
      <c r="AN982" s="46" t="s">
        <v>6</v>
      </c>
      <c r="AO982" s="45">
        <v>27</v>
      </c>
      <c r="AP982" s="45">
        <v>13600720</v>
      </c>
      <c r="AQ982" s="45">
        <v>0</v>
      </c>
      <c r="AR982" s="45">
        <v>13600720</v>
      </c>
      <c r="AS982" s="45">
        <v>65</v>
      </c>
      <c r="AT982" s="45">
        <v>1253268</v>
      </c>
      <c r="AU982" s="45">
        <v>1</v>
      </c>
      <c r="AV982" s="45">
        <v>74</v>
      </c>
      <c r="AW982" s="45">
        <v>927418</v>
      </c>
    </row>
    <row r="983" spans="38:49" ht="14.25" customHeight="1">
      <c r="AL983" s="46" t="s">
        <v>57</v>
      </c>
      <c r="AM983" s="45">
        <v>22</v>
      </c>
      <c r="AN983" s="46" t="s">
        <v>6</v>
      </c>
      <c r="AO983" s="45">
        <v>27</v>
      </c>
      <c r="AP983" s="45">
        <v>13600720</v>
      </c>
      <c r="AQ983" s="45">
        <v>0</v>
      </c>
      <c r="AR983" s="45">
        <v>13600720</v>
      </c>
      <c r="AS983" s="45">
        <v>66</v>
      </c>
      <c r="AT983" s="45">
        <v>1809257</v>
      </c>
      <c r="AU983" s="45">
        <v>1</v>
      </c>
      <c r="AV983" s="45">
        <v>74</v>
      </c>
      <c r="AW983" s="45">
        <v>1338850</v>
      </c>
    </row>
    <row r="984" spans="38:49" ht="14.25" customHeight="1">
      <c r="AL984" s="46" t="s">
        <v>57</v>
      </c>
      <c r="AM984" s="45">
        <v>22</v>
      </c>
      <c r="AN984" s="46" t="s">
        <v>6</v>
      </c>
      <c r="AO984" s="45">
        <v>27</v>
      </c>
      <c r="AP984" s="45">
        <v>13600720</v>
      </c>
      <c r="AQ984" s="45">
        <v>0</v>
      </c>
      <c r="AR984" s="45">
        <v>13600720</v>
      </c>
      <c r="AS984" s="45">
        <v>67</v>
      </c>
      <c r="AT984" s="45">
        <v>1738061</v>
      </c>
      <c r="AU984" s="45">
        <v>1</v>
      </c>
      <c r="AV984" s="45">
        <v>75</v>
      </c>
      <c r="AW984" s="45">
        <v>1303546</v>
      </c>
    </row>
    <row r="985" spans="38:49" ht="14.25" customHeight="1">
      <c r="AL985" s="46" t="s">
        <v>57</v>
      </c>
      <c r="AM985" s="45">
        <v>22</v>
      </c>
      <c r="AN985" s="46" t="s">
        <v>6</v>
      </c>
      <c r="AO985" s="45">
        <v>27</v>
      </c>
      <c r="AP985" s="45">
        <v>13600720</v>
      </c>
      <c r="AQ985" s="45">
        <v>0</v>
      </c>
      <c r="AR985" s="45">
        <v>13600720</v>
      </c>
      <c r="AS985" s="45">
        <v>68</v>
      </c>
      <c r="AT985" s="45">
        <v>1666335</v>
      </c>
      <c r="AU985" s="45">
        <v>1</v>
      </c>
      <c r="AV985" s="45">
        <v>76</v>
      </c>
      <c r="AW985" s="45">
        <v>1266415</v>
      </c>
    </row>
    <row r="986" spans="38:49" ht="14.25" customHeight="1">
      <c r="AL986" s="46" t="s">
        <v>57</v>
      </c>
      <c r="AM986" s="45">
        <v>22</v>
      </c>
      <c r="AN986" s="46" t="s">
        <v>6</v>
      </c>
      <c r="AO986" s="45">
        <v>27</v>
      </c>
      <c r="AP986" s="45">
        <v>13600720</v>
      </c>
      <c r="AQ986" s="45">
        <v>0</v>
      </c>
      <c r="AR986" s="45">
        <v>13600720</v>
      </c>
      <c r="AS986" s="45">
        <v>69</v>
      </c>
      <c r="AT986" s="45">
        <v>1594102</v>
      </c>
      <c r="AU986" s="45">
        <v>1</v>
      </c>
      <c r="AV986" s="45">
        <v>76</v>
      </c>
      <c r="AW986" s="45">
        <v>1211518</v>
      </c>
    </row>
    <row r="987" spans="38:49" ht="14.25" customHeight="1">
      <c r="AL987" s="46" t="s">
        <v>57</v>
      </c>
      <c r="AM987" s="45">
        <v>23</v>
      </c>
      <c r="AN987" s="46" t="s">
        <v>7</v>
      </c>
      <c r="AO987" s="45">
        <v>3</v>
      </c>
      <c r="AP987" s="45">
        <v>11691420</v>
      </c>
      <c r="AQ987" s="45">
        <v>0</v>
      </c>
      <c r="AR987" s="45">
        <v>11691420</v>
      </c>
      <c r="AS987" s="45">
        <v>62</v>
      </c>
      <c r="AT987" s="45">
        <v>984111</v>
      </c>
      <c r="AU987" s="45">
        <v>0.70699999999999996</v>
      </c>
      <c r="AV987" s="45">
        <v>75</v>
      </c>
      <c r="AW987" s="45">
        <v>738083</v>
      </c>
    </row>
    <row r="988" spans="38:49" ht="14.25" customHeight="1">
      <c r="AL988" s="46" t="s">
        <v>57</v>
      </c>
      <c r="AM988" s="45">
        <v>23</v>
      </c>
      <c r="AN988" s="46" t="s">
        <v>7</v>
      </c>
      <c r="AO988" s="45">
        <v>3</v>
      </c>
      <c r="AP988" s="45">
        <v>11691420</v>
      </c>
      <c r="AQ988" s="45">
        <v>0</v>
      </c>
      <c r="AR988" s="45">
        <v>11691420</v>
      </c>
      <c r="AS988" s="45">
        <v>63</v>
      </c>
      <c r="AT988" s="45">
        <v>1346302</v>
      </c>
      <c r="AU988" s="45">
        <v>1</v>
      </c>
      <c r="AV988" s="45">
        <v>75</v>
      </c>
      <c r="AW988" s="45">
        <v>1009726</v>
      </c>
    </row>
    <row r="989" spans="38:49" ht="14.25" customHeight="1">
      <c r="AL989" s="46" t="s">
        <v>57</v>
      </c>
      <c r="AM989" s="45">
        <v>23</v>
      </c>
      <c r="AN989" s="46" t="s">
        <v>7</v>
      </c>
      <c r="AO989" s="45">
        <v>3</v>
      </c>
      <c r="AP989" s="45">
        <v>11691420</v>
      </c>
      <c r="AQ989" s="45">
        <v>0</v>
      </c>
      <c r="AR989" s="45">
        <v>11691420</v>
      </c>
      <c r="AS989" s="45">
        <v>64</v>
      </c>
      <c r="AT989" s="45">
        <v>1299983</v>
      </c>
      <c r="AU989" s="45">
        <v>1</v>
      </c>
      <c r="AV989" s="45">
        <v>76</v>
      </c>
      <c r="AW989" s="45">
        <v>987987</v>
      </c>
    </row>
    <row r="990" spans="38:49" ht="14.25" customHeight="1">
      <c r="AL990" s="46" t="s">
        <v>57</v>
      </c>
      <c r="AM990" s="45">
        <v>23</v>
      </c>
      <c r="AN990" s="46" t="s">
        <v>7</v>
      </c>
      <c r="AO990" s="45">
        <v>3</v>
      </c>
      <c r="AP990" s="45">
        <v>11691420</v>
      </c>
      <c r="AQ990" s="45">
        <v>0</v>
      </c>
      <c r="AR990" s="45">
        <v>11691420</v>
      </c>
      <c r="AS990" s="45">
        <v>65</v>
      </c>
      <c r="AT990" s="45">
        <v>1253268</v>
      </c>
      <c r="AU990" s="45">
        <v>1</v>
      </c>
      <c r="AV990" s="45">
        <v>76</v>
      </c>
      <c r="AW990" s="45">
        <v>952484</v>
      </c>
    </row>
    <row r="991" spans="38:49" ht="14.25" customHeight="1">
      <c r="AL991" s="46" t="s">
        <v>57</v>
      </c>
      <c r="AM991" s="45">
        <v>23</v>
      </c>
      <c r="AN991" s="46" t="s">
        <v>7</v>
      </c>
      <c r="AO991" s="45">
        <v>3</v>
      </c>
      <c r="AP991" s="45">
        <v>11691420</v>
      </c>
      <c r="AQ991" s="45">
        <v>0</v>
      </c>
      <c r="AR991" s="45">
        <v>11691420</v>
      </c>
      <c r="AS991" s="45">
        <v>66</v>
      </c>
      <c r="AT991" s="45">
        <v>1809257</v>
      </c>
      <c r="AU991" s="45">
        <v>1</v>
      </c>
      <c r="AV991" s="45">
        <v>77</v>
      </c>
      <c r="AW991" s="45">
        <v>1393128</v>
      </c>
    </row>
    <row r="992" spans="38:49" ht="14.25" customHeight="1">
      <c r="AL992" s="46" t="s">
        <v>57</v>
      </c>
      <c r="AM992" s="45">
        <v>23</v>
      </c>
      <c r="AN992" s="46" t="s">
        <v>7</v>
      </c>
      <c r="AO992" s="45">
        <v>3</v>
      </c>
      <c r="AP992" s="45">
        <v>11691420</v>
      </c>
      <c r="AQ992" s="45">
        <v>0</v>
      </c>
      <c r="AR992" s="45">
        <v>11691420</v>
      </c>
      <c r="AS992" s="45">
        <v>67</v>
      </c>
      <c r="AT992" s="45">
        <v>1738061</v>
      </c>
      <c r="AU992" s="45">
        <v>1</v>
      </c>
      <c r="AV992" s="45">
        <v>77</v>
      </c>
      <c r="AW992" s="45">
        <v>1338307</v>
      </c>
    </row>
    <row r="993" spans="38:49" ht="14.25" customHeight="1">
      <c r="AL993" s="46" t="s">
        <v>57</v>
      </c>
      <c r="AM993" s="45">
        <v>23</v>
      </c>
      <c r="AN993" s="46" t="s">
        <v>7</v>
      </c>
      <c r="AO993" s="45">
        <v>3</v>
      </c>
      <c r="AP993" s="45">
        <v>11691420</v>
      </c>
      <c r="AQ993" s="45">
        <v>0</v>
      </c>
      <c r="AR993" s="45">
        <v>11691420</v>
      </c>
      <c r="AS993" s="45">
        <v>68</v>
      </c>
      <c r="AT993" s="45">
        <v>1666335</v>
      </c>
      <c r="AU993" s="45">
        <v>1</v>
      </c>
      <c r="AV993" s="45">
        <v>78</v>
      </c>
      <c r="AW993" s="45">
        <v>1299741</v>
      </c>
    </row>
    <row r="994" spans="38:49" ht="14.25" customHeight="1">
      <c r="AL994" s="46" t="s">
        <v>57</v>
      </c>
      <c r="AM994" s="45">
        <v>23</v>
      </c>
      <c r="AN994" s="46" t="s">
        <v>7</v>
      </c>
      <c r="AO994" s="45">
        <v>3</v>
      </c>
      <c r="AP994" s="45">
        <v>11691420</v>
      </c>
      <c r="AQ994" s="45">
        <v>0</v>
      </c>
      <c r="AR994" s="45">
        <v>11691420</v>
      </c>
      <c r="AS994" s="45">
        <v>69</v>
      </c>
      <c r="AT994" s="45">
        <v>1594102</v>
      </c>
      <c r="AU994" s="45">
        <v>1</v>
      </c>
      <c r="AV994" s="45">
        <v>79</v>
      </c>
      <c r="AW994" s="45">
        <v>1259341</v>
      </c>
    </row>
    <row r="995" spans="38:49" ht="14.25" customHeight="1">
      <c r="AL995" s="46" t="s">
        <v>57</v>
      </c>
      <c r="AM995" s="45">
        <v>24</v>
      </c>
      <c r="AN995" s="46" t="s">
        <v>7</v>
      </c>
      <c r="AO995" s="45">
        <v>10</v>
      </c>
      <c r="AP995" s="45">
        <v>9872994</v>
      </c>
      <c r="AQ995" s="45">
        <v>0</v>
      </c>
      <c r="AR995" s="45">
        <v>9872994</v>
      </c>
      <c r="AS995" s="45">
        <v>63</v>
      </c>
      <c r="AT995" s="45">
        <v>511987</v>
      </c>
      <c r="AU995" s="45">
        <v>0.38</v>
      </c>
      <c r="AV995" s="45">
        <v>76</v>
      </c>
      <c r="AW995" s="45">
        <v>389110</v>
      </c>
    </row>
    <row r="996" spans="38:49" ht="14.25" customHeight="1">
      <c r="AL996" s="46" t="s">
        <v>57</v>
      </c>
      <c r="AM996" s="45">
        <v>24</v>
      </c>
      <c r="AN996" s="46" t="s">
        <v>7</v>
      </c>
      <c r="AO996" s="45">
        <v>10</v>
      </c>
      <c r="AP996" s="45">
        <v>9872994</v>
      </c>
      <c r="AQ996" s="45">
        <v>0</v>
      </c>
      <c r="AR996" s="45">
        <v>9872994</v>
      </c>
      <c r="AS996" s="45">
        <v>64</v>
      </c>
      <c r="AT996" s="45">
        <v>1299983</v>
      </c>
      <c r="AU996" s="45">
        <v>1</v>
      </c>
      <c r="AV996" s="45">
        <v>77</v>
      </c>
      <c r="AW996" s="45">
        <v>1000987</v>
      </c>
    </row>
    <row r="997" spans="38:49" ht="14.25" customHeight="1">
      <c r="AL997" s="46" t="s">
        <v>57</v>
      </c>
      <c r="AM997" s="45">
        <v>24</v>
      </c>
      <c r="AN997" s="46" t="s">
        <v>7</v>
      </c>
      <c r="AO997" s="45">
        <v>10</v>
      </c>
      <c r="AP997" s="45">
        <v>9872994</v>
      </c>
      <c r="AQ997" s="45">
        <v>0</v>
      </c>
      <c r="AR997" s="45">
        <v>9872994</v>
      </c>
      <c r="AS997" s="45">
        <v>65</v>
      </c>
      <c r="AT997" s="45">
        <v>1253268</v>
      </c>
      <c r="AU997" s="45">
        <v>1</v>
      </c>
      <c r="AV997" s="45">
        <v>77</v>
      </c>
      <c r="AW997" s="45">
        <v>965016</v>
      </c>
    </row>
    <row r="998" spans="38:49" ht="14.25" customHeight="1">
      <c r="AL998" s="46" t="s">
        <v>57</v>
      </c>
      <c r="AM998" s="45">
        <v>24</v>
      </c>
      <c r="AN998" s="46" t="s">
        <v>7</v>
      </c>
      <c r="AO998" s="45">
        <v>10</v>
      </c>
      <c r="AP998" s="45">
        <v>9872994</v>
      </c>
      <c r="AQ998" s="45">
        <v>0</v>
      </c>
      <c r="AR998" s="45">
        <v>9872994</v>
      </c>
      <c r="AS998" s="45">
        <v>66</v>
      </c>
      <c r="AT998" s="45">
        <v>1809257</v>
      </c>
      <c r="AU998" s="45">
        <v>1</v>
      </c>
      <c r="AV998" s="45">
        <v>78</v>
      </c>
      <c r="AW998" s="45">
        <v>1411220</v>
      </c>
    </row>
    <row r="999" spans="38:49" ht="14.25" customHeight="1">
      <c r="AL999" s="46" t="s">
        <v>57</v>
      </c>
      <c r="AM999" s="45">
        <v>24</v>
      </c>
      <c r="AN999" s="46" t="s">
        <v>7</v>
      </c>
      <c r="AO999" s="45">
        <v>10</v>
      </c>
      <c r="AP999" s="45">
        <v>9872994</v>
      </c>
      <c r="AQ999" s="45">
        <v>0</v>
      </c>
      <c r="AR999" s="45">
        <v>9872994</v>
      </c>
      <c r="AS999" s="45">
        <v>67</v>
      </c>
      <c r="AT999" s="45">
        <v>1738061</v>
      </c>
      <c r="AU999" s="45">
        <v>1</v>
      </c>
      <c r="AV999" s="45">
        <v>79</v>
      </c>
      <c r="AW999" s="45">
        <v>1373068</v>
      </c>
    </row>
    <row r="1000" spans="38:49" ht="14.25" customHeight="1">
      <c r="AL1000" s="46" t="s">
        <v>57</v>
      </c>
      <c r="AM1000" s="45">
        <v>24</v>
      </c>
      <c r="AN1000" s="46" t="s">
        <v>7</v>
      </c>
      <c r="AO1000" s="45">
        <v>10</v>
      </c>
      <c r="AP1000" s="45">
        <v>9872994</v>
      </c>
      <c r="AQ1000" s="45">
        <v>0</v>
      </c>
      <c r="AR1000" s="45">
        <v>9872994</v>
      </c>
      <c r="AS1000" s="45">
        <v>68</v>
      </c>
      <c r="AT1000" s="45">
        <v>1666335</v>
      </c>
      <c r="AU1000" s="45">
        <v>1</v>
      </c>
      <c r="AV1000" s="45">
        <v>80</v>
      </c>
      <c r="AW1000" s="45">
        <v>1333068</v>
      </c>
    </row>
    <row r="1001" spans="38:49" ht="14.25" customHeight="1">
      <c r="AL1001" s="46" t="s">
        <v>57</v>
      </c>
      <c r="AM1001" s="45">
        <v>24</v>
      </c>
      <c r="AN1001" s="46" t="s">
        <v>7</v>
      </c>
      <c r="AO1001" s="45">
        <v>10</v>
      </c>
      <c r="AP1001" s="45">
        <v>9872994</v>
      </c>
      <c r="AQ1001" s="45">
        <v>0</v>
      </c>
      <c r="AR1001" s="45">
        <v>9872994</v>
      </c>
      <c r="AS1001" s="45">
        <v>69</v>
      </c>
      <c r="AT1001" s="45">
        <v>1594102</v>
      </c>
      <c r="AU1001" s="45">
        <v>1</v>
      </c>
      <c r="AV1001" s="45">
        <v>81</v>
      </c>
      <c r="AW1001" s="45">
        <v>1291223</v>
      </c>
    </row>
    <row r="1002" spans="38:49" ht="14.25" customHeight="1">
      <c r="AL1002" s="46" t="s">
        <v>57</v>
      </c>
      <c r="AM1002" s="45">
        <v>25</v>
      </c>
      <c r="AN1002" s="46" t="s">
        <v>7</v>
      </c>
      <c r="AO1002" s="45">
        <v>17</v>
      </c>
      <c r="AP1002" s="45">
        <v>8164077</v>
      </c>
      <c r="AQ1002" s="45">
        <v>0</v>
      </c>
      <c r="AR1002" s="45">
        <v>8164077</v>
      </c>
      <c r="AS1002" s="45">
        <v>64</v>
      </c>
      <c r="AT1002" s="45">
        <v>103053</v>
      </c>
      <c r="AU1002" s="45">
        <v>7.9000000000000001E-2</v>
      </c>
      <c r="AV1002" s="45">
        <v>77</v>
      </c>
      <c r="AW1002" s="45">
        <v>79351</v>
      </c>
    </row>
    <row r="1003" spans="38:49" ht="14.25" customHeight="1">
      <c r="AL1003" s="46" t="s">
        <v>57</v>
      </c>
      <c r="AM1003" s="45">
        <v>25</v>
      </c>
      <c r="AN1003" s="46" t="s">
        <v>7</v>
      </c>
      <c r="AO1003" s="45">
        <v>17</v>
      </c>
      <c r="AP1003" s="45">
        <v>8164077</v>
      </c>
      <c r="AQ1003" s="45">
        <v>0</v>
      </c>
      <c r="AR1003" s="45">
        <v>8164077</v>
      </c>
      <c r="AS1003" s="45">
        <v>65</v>
      </c>
      <c r="AT1003" s="45">
        <v>1253268</v>
      </c>
      <c r="AU1003" s="45">
        <v>1</v>
      </c>
      <c r="AV1003" s="45">
        <v>78</v>
      </c>
      <c r="AW1003" s="45">
        <v>977549</v>
      </c>
    </row>
    <row r="1004" spans="38:49" ht="14.25" customHeight="1">
      <c r="AL1004" s="46" t="s">
        <v>57</v>
      </c>
      <c r="AM1004" s="45">
        <v>25</v>
      </c>
      <c r="AN1004" s="46" t="s">
        <v>7</v>
      </c>
      <c r="AO1004" s="45">
        <v>17</v>
      </c>
      <c r="AP1004" s="45">
        <v>8164077</v>
      </c>
      <c r="AQ1004" s="45">
        <v>0</v>
      </c>
      <c r="AR1004" s="45">
        <v>8164077</v>
      </c>
      <c r="AS1004" s="45">
        <v>66</v>
      </c>
      <c r="AT1004" s="45">
        <v>1809257</v>
      </c>
      <c r="AU1004" s="45">
        <v>1</v>
      </c>
      <c r="AV1004" s="45">
        <v>79</v>
      </c>
      <c r="AW1004" s="45">
        <v>1429313</v>
      </c>
    </row>
    <row r="1005" spans="38:49" ht="14.25" customHeight="1">
      <c r="AL1005" s="46" t="s">
        <v>57</v>
      </c>
      <c r="AM1005" s="45">
        <v>25</v>
      </c>
      <c r="AN1005" s="46" t="s">
        <v>7</v>
      </c>
      <c r="AO1005" s="45">
        <v>17</v>
      </c>
      <c r="AP1005" s="45">
        <v>8164077</v>
      </c>
      <c r="AQ1005" s="45">
        <v>0</v>
      </c>
      <c r="AR1005" s="45">
        <v>8164077</v>
      </c>
      <c r="AS1005" s="45">
        <v>67</v>
      </c>
      <c r="AT1005" s="45">
        <v>1738061</v>
      </c>
      <c r="AU1005" s="45">
        <v>1</v>
      </c>
      <c r="AV1005" s="45">
        <v>80</v>
      </c>
      <c r="AW1005" s="45">
        <v>1390449</v>
      </c>
    </row>
    <row r="1006" spans="38:49" ht="14.25" customHeight="1">
      <c r="AL1006" s="46" t="s">
        <v>57</v>
      </c>
      <c r="AM1006" s="45">
        <v>25</v>
      </c>
      <c r="AN1006" s="46" t="s">
        <v>7</v>
      </c>
      <c r="AO1006" s="45">
        <v>17</v>
      </c>
      <c r="AP1006" s="45">
        <v>8164077</v>
      </c>
      <c r="AQ1006" s="45">
        <v>0</v>
      </c>
      <c r="AR1006" s="45">
        <v>8164077</v>
      </c>
      <c r="AS1006" s="45">
        <v>68</v>
      </c>
      <c r="AT1006" s="45">
        <v>1666335</v>
      </c>
      <c r="AU1006" s="45">
        <v>1</v>
      </c>
      <c r="AV1006" s="45">
        <v>81</v>
      </c>
      <c r="AW1006" s="45">
        <v>1349731</v>
      </c>
    </row>
    <row r="1007" spans="38:49" ht="14.25" customHeight="1">
      <c r="AL1007" s="46" t="s">
        <v>57</v>
      </c>
      <c r="AM1007" s="45">
        <v>25</v>
      </c>
      <c r="AN1007" s="46" t="s">
        <v>7</v>
      </c>
      <c r="AO1007" s="45">
        <v>17</v>
      </c>
      <c r="AP1007" s="45">
        <v>8164077</v>
      </c>
      <c r="AQ1007" s="45">
        <v>0</v>
      </c>
      <c r="AR1007" s="45">
        <v>8164077</v>
      </c>
      <c r="AS1007" s="45">
        <v>69</v>
      </c>
      <c r="AT1007" s="45">
        <v>1594102</v>
      </c>
      <c r="AU1007" s="45">
        <v>1</v>
      </c>
      <c r="AV1007" s="45">
        <v>82</v>
      </c>
      <c r="AW1007" s="45">
        <v>1307164</v>
      </c>
    </row>
    <row r="1008" spans="38:49" ht="14.25" customHeight="1">
      <c r="AL1008" s="46" t="s">
        <v>57</v>
      </c>
      <c r="AM1008" s="45">
        <v>26</v>
      </c>
      <c r="AN1008" s="46" t="s">
        <v>7</v>
      </c>
      <c r="AO1008" s="45">
        <v>24</v>
      </c>
      <c r="AP1008" s="45">
        <v>6583305</v>
      </c>
      <c r="AQ1008" s="45">
        <v>0</v>
      </c>
      <c r="AR1008" s="45">
        <v>6583305</v>
      </c>
      <c r="AS1008" s="45">
        <v>66</v>
      </c>
      <c r="AT1008" s="45">
        <v>1584806</v>
      </c>
      <c r="AU1008" s="45">
        <v>0.876</v>
      </c>
      <c r="AV1008" s="45">
        <v>79</v>
      </c>
      <c r="AW1008" s="45">
        <v>1251997</v>
      </c>
    </row>
    <row r="1009" spans="38:49" ht="14.25" customHeight="1">
      <c r="AL1009" s="46" t="s">
        <v>57</v>
      </c>
      <c r="AM1009" s="45">
        <v>26</v>
      </c>
      <c r="AN1009" s="46" t="s">
        <v>7</v>
      </c>
      <c r="AO1009" s="45">
        <v>24</v>
      </c>
      <c r="AP1009" s="45">
        <v>6583305</v>
      </c>
      <c r="AQ1009" s="45">
        <v>0</v>
      </c>
      <c r="AR1009" s="45">
        <v>6583305</v>
      </c>
      <c r="AS1009" s="45">
        <v>67</v>
      </c>
      <c r="AT1009" s="45">
        <v>1738061</v>
      </c>
      <c r="AU1009" s="45">
        <v>1</v>
      </c>
      <c r="AV1009" s="45">
        <v>80</v>
      </c>
      <c r="AW1009" s="45">
        <v>1390449</v>
      </c>
    </row>
    <row r="1010" spans="38:49" ht="14.25" customHeight="1">
      <c r="AL1010" s="46" t="s">
        <v>57</v>
      </c>
      <c r="AM1010" s="45">
        <v>26</v>
      </c>
      <c r="AN1010" s="46" t="s">
        <v>7</v>
      </c>
      <c r="AO1010" s="45">
        <v>24</v>
      </c>
      <c r="AP1010" s="45">
        <v>6583305</v>
      </c>
      <c r="AQ1010" s="45">
        <v>0</v>
      </c>
      <c r="AR1010" s="45">
        <v>6583305</v>
      </c>
      <c r="AS1010" s="45">
        <v>68</v>
      </c>
      <c r="AT1010" s="45">
        <v>1666335</v>
      </c>
      <c r="AU1010" s="45">
        <v>1</v>
      </c>
      <c r="AV1010" s="45">
        <v>81</v>
      </c>
      <c r="AW1010" s="45">
        <v>1349731</v>
      </c>
    </row>
    <row r="1011" spans="38:49" ht="14.25" customHeight="1">
      <c r="AL1011" s="46" t="s">
        <v>57</v>
      </c>
      <c r="AM1011" s="45">
        <v>26</v>
      </c>
      <c r="AN1011" s="46" t="s">
        <v>7</v>
      </c>
      <c r="AO1011" s="45">
        <v>24</v>
      </c>
      <c r="AP1011" s="45">
        <v>6583305</v>
      </c>
      <c r="AQ1011" s="45">
        <v>0</v>
      </c>
      <c r="AR1011" s="45">
        <v>6583305</v>
      </c>
      <c r="AS1011" s="45">
        <v>69</v>
      </c>
      <c r="AT1011" s="45">
        <v>1594102</v>
      </c>
      <c r="AU1011" s="45">
        <v>1</v>
      </c>
      <c r="AV1011" s="45">
        <v>82</v>
      </c>
      <c r="AW1011" s="45">
        <v>1307164</v>
      </c>
    </row>
    <row r="1012" spans="38:49" ht="14.25" customHeight="1">
      <c r="AL1012" s="46" t="s">
        <v>57</v>
      </c>
      <c r="AM1012" s="45">
        <v>27</v>
      </c>
      <c r="AN1012" s="46" t="s">
        <v>8</v>
      </c>
      <c r="AO1012" s="45">
        <v>1</v>
      </c>
      <c r="AP1012" s="45">
        <v>5149314</v>
      </c>
      <c r="AQ1012" s="45">
        <v>0</v>
      </c>
      <c r="AR1012" s="45">
        <v>5149314</v>
      </c>
      <c r="AS1012" s="45">
        <v>66</v>
      </c>
      <c r="AT1012" s="45">
        <v>150815</v>
      </c>
      <c r="AU1012" s="45">
        <v>8.3000000000000004E-2</v>
      </c>
      <c r="AV1012" s="45">
        <v>78</v>
      </c>
      <c r="AW1012" s="45">
        <v>117636</v>
      </c>
    </row>
    <row r="1013" spans="38:49" ht="14.25" customHeight="1">
      <c r="AL1013" s="46" t="s">
        <v>57</v>
      </c>
      <c r="AM1013" s="45">
        <v>27</v>
      </c>
      <c r="AN1013" s="46" t="s">
        <v>8</v>
      </c>
      <c r="AO1013" s="45">
        <v>1</v>
      </c>
      <c r="AP1013" s="45">
        <v>5149314</v>
      </c>
      <c r="AQ1013" s="45">
        <v>0</v>
      </c>
      <c r="AR1013" s="45">
        <v>5149314</v>
      </c>
      <c r="AS1013" s="45">
        <v>67</v>
      </c>
      <c r="AT1013" s="45">
        <v>1738061</v>
      </c>
      <c r="AU1013" s="45">
        <v>1</v>
      </c>
      <c r="AV1013" s="45">
        <v>79</v>
      </c>
      <c r="AW1013" s="45">
        <v>1373068</v>
      </c>
    </row>
    <row r="1014" spans="38:49" ht="14.25" customHeight="1">
      <c r="AL1014" s="46" t="s">
        <v>57</v>
      </c>
      <c r="AM1014" s="45">
        <v>27</v>
      </c>
      <c r="AN1014" s="46" t="s">
        <v>8</v>
      </c>
      <c r="AO1014" s="45">
        <v>1</v>
      </c>
      <c r="AP1014" s="45">
        <v>5149314</v>
      </c>
      <c r="AQ1014" s="45">
        <v>0</v>
      </c>
      <c r="AR1014" s="45">
        <v>5149314</v>
      </c>
      <c r="AS1014" s="45">
        <v>68</v>
      </c>
      <c r="AT1014" s="45">
        <v>1666335</v>
      </c>
      <c r="AU1014" s="45">
        <v>1</v>
      </c>
      <c r="AV1014" s="45">
        <v>80</v>
      </c>
      <c r="AW1014" s="45">
        <v>1333068</v>
      </c>
    </row>
    <row r="1015" spans="38:49" ht="14.25" customHeight="1">
      <c r="AL1015" s="46" t="s">
        <v>57</v>
      </c>
      <c r="AM1015" s="45">
        <v>27</v>
      </c>
      <c r="AN1015" s="46" t="s">
        <v>8</v>
      </c>
      <c r="AO1015" s="45">
        <v>1</v>
      </c>
      <c r="AP1015" s="45">
        <v>5149314</v>
      </c>
      <c r="AQ1015" s="45">
        <v>0</v>
      </c>
      <c r="AR1015" s="45">
        <v>5149314</v>
      </c>
      <c r="AS1015" s="45">
        <v>69</v>
      </c>
      <c r="AT1015" s="45">
        <v>1594102</v>
      </c>
      <c r="AU1015" s="45">
        <v>1</v>
      </c>
      <c r="AV1015" s="45">
        <v>81</v>
      </c>
      <c r="AW1015" s="45">
        <v>1291223</v>
      </c>
    </row>
    <row r="1016" spans="38:49" ht="14.25" customHeight="1">
      <c r="AL1016" s="46" t="s">
        <v>57</v>
      </c>
      <c r="AM1016" s="45">
        <v>28</v>
      </c>
      <c r="AN1016" s="46" t="s">
        <v>8</v>
      </c>
      <c r="AO1016" s="45">
        <v>8</v>
      </c>
      <c r="AP1016" s="45">
        <v>3880740</v>
      </c>
      <c r="AQ1016" s="45">
        <v>0</v>
      </c>
      <c r="AR1016" s="45">
        <v>3880740</v>
      </c>
      <c r="AS1016" s="45">
        <v>67</v>
      </c>
      <c r="AT1016" s="45">
        <v>620302</v>
      </c>
      <c r="AU1016" s="45">
        <v>0.35699999999999998</v>
      </c>
      <c r="AV1016" s="45">
        <v>77</v>
      </c>
      <c r="AW1016" s="45">
        <v>477633</v>
      </c>
    </row>
    <row r="1017" spans="38:49" ht="14.25" customHeight="1">
      <c r="AL1017" s="46" t="s">
        <v>57</v>
      </c>
      <c r="AM1017" s="45">
        <v>28</v>
      </c>
      <c r="AN1017" s="46" t="s">
        <v>8</v>
      </c>
      <c r="AO1017" s="45">
        <v>8</v>
      </c>
      <c r="AP1017" s="45">
        <v>3880740</v>
      </c>
      <c r="AQ1017" s="45">
        <v>0</v>
      </c>
      <c r="AR1017" s="45">
        <v>3880740</v>
      </c>
      <c r="AS1017" s="45">
        <v>68</v>
      </c>
      <c r="AT1017" s="45">
        <v>1666335</v>
      </c>
      <c r="AU1017" s="45">
        <v>1</v>
      </c>
      <c r="AV1017" s="45">
        <v>78</v>
      </c>
      <c r="AW1017" s="45">
        <v>1299741</v>
      </c>
    </row>
    <row r="1018" spans="38:49" ht="14.25" customHeight="1">
      <c r="AL1018" s="46" t="s">
        <v>57</v>
      </c>
      <c r="AM1018" s="45">
        <v>28</v>
      </c>
      <c r="AN1018" s="46" t="s">
        <v>8</v>
      </c>
      <c r="AO1018" s="45">
        <v>8</v>
      </c>
      <c r="AP1018" s="45">
        <v>3880740</v>
      </c>
      <c r="AQ1018" s="45">
        <v>0</v>
      </c>
      <c r="AR1018" s="45">
        <v>3880740</v>
      </c>
      <c r="AS1018" s="45">
        <v>69</v>
      </c>
      <c r="AT1018" s="45">
        <v>1594102</v>
      </c>
      <c r="AU1018" s="45">
        <v>1</v>
      </c>
      <c r="AV1018" s="45">
        <v>79</v>
      </c>
      <c r="AW1018" s="45">
        <v>1259341</v>
      </c>
    </row>
    <row r="1019" spans="38:49" ht="14.25" customHeight="1">
      <c r="AL1019" s="46" t="s">
        <v>57</v>
      </c>
      <c r="AM1019" s="45">
        <v>29</v>
      </c>
      <c r="AN1019" s="46" t="s">
        <v>8</v>
      </c>
      <c r="AO1019" s="45">
        <v>15</v>
      </c>
      <c r="AP1019" s="45">
        <v>2796218</v>
      </c>
      <c r="AQ1019" s="45">
        <v>0</v>
      </c>
      <c r="AR1019" s="45">
        <v>2796218</v>
      </c>
      <c r="AS1019" s="45">
        <v>68</v>
      </c>
      <c r="AT1019" s="45">
        <v>1202116</v>
      </c>
      <c r="AU1019" s="45">
        <v>0.72099999999999997</v>
      </c>
      <c r="AV1019" s="45">
        <v>76</v>
      </c>
      <c r="AW1019" s="45">
        <v>913608</v>
      </c>
    </row>
    <row r="1020" spans="38:49" ht="14.25" customHeight="1">
      <c r="AL1020" s="46" t="s">
        <v>57</v>
      </c>
      <c r="AM1020" s="45">
        <v>29</v>
      </c>
      <c r="AN1020" s="46" t="s">
        <v>8</v>
      </c>
      <c r="AO1020" s="45">
        <v>15</v>
      </c>
      <c r="AP1020" s="45">
        <v>2796218</v>
      </c>
      <c r="AQ1020" s="45">
        <v>0</v>
      </c>
      <c r="AR1020" s="45">
        <v>2796218</v>
      </c>
      <c r="AS1020" s="45">
        <v>69</v>
      </c>
      <c r="AT1020" s="45">
        <v>1594102</v>
      </c>
      <c r="AU1020" s="45">
        <v>1</v>
      </c>
      <c r="AV1020" s="45">
        <v>76</v>
      </c>
      <c r="AW1020" s="45">
        <v>1211518</v>
      </c>
    </row>
    <row r="1021" spans="38:49" ht="14.25" customHeight="1">
      <c r="AL1021" s="46" t="s">
        <v>57</v>
      </c>
      <c r="AM1021" s="45">
        <v>30</v>
      </c>
      <c r="AN1021" s="46" t="s">
        <v>8</v>
      </c>
      <c r="AO1021" s="45">
        <v>23</v>
      </c>
      <c r="AP1021" s="45">
        <v>1914385</v>
      </c>
      <c r="AQ1021" s="45">
        <v>0</v>
      </c>
      <c r="AR1021" s="45">
        <v>1914385</v>
      </c>
      <c r="AS1021" s="45">
        <v>68</v>
      </c>
      <c r="AT1021" s="45">
        <v>320283</v>
      </c>
      <c r="AU1021" s="45">
        <v>0.192</v>
      </c>
      <c r="AV1021" s="45">
        <v>73</v>
      </c>
      <c r="AW1021" s="45">
        <v>233807</v>
      </c>
    </row>
    <row r="1022" spans="38:49" ht="14.25" customHeight="1">
      <c r="AL1022" s="46" t="s">
        <v>57</v>
      </c>
      <c r="AM1022" s="45">
        <v>30</v>
      </c>
      <c r="AN1022" s="46" t="s">
        <v>8</v>
      </c>
      <c r="AO1022" s="45">
        <v>23</v>
      </c>
      <c r="AP1022" s="45">
        <v>1914385</v>
      </c>
      <c r="AQ1022" s="45">
        <v>0</v>
      </c>
      <c r="AR1022" s="45">
        <v>1914385</v>
      </c>
      <c r="AS1022" s="45">
        <v>69</v>
      </c>
      <c r="AT1022" s="45">
        <v>1594102</v>
      </c>
      <c r="AU1022" s="45">
        <v>1</v>
      </c>
      <c r="AV1022" s="45">
        <v>73</v>
      </c>
      <c r="AW1022" s="45">
        <v>1163694</v>
      </c>
    </row>
    <row r="1023" spans="38:49" ht="14.25" customHeight="1">
      <c r="AL1023" s="46" t="s">
        <v>57</v>
      </c>
      <c r="AM1023" s="45">
        <v>31</v>
      </c>
      <c r="AN1023" s="46" t="s">
        <v>8</v>
      </c>
      <c r="AO1023" s="45">
        <v>29</v>
      </c>
      <c r="AP1023" s="45">
        <v>1253876</v>
      </c>
      <c r="AQ1023" s="45">
        <v>0</v>
      </c>
      <c r="AR1023" s="45">
        <v>1253876</v>
      </c>
      <c r="AS1023" s="45">
        <v>69</v>
      </c>
      <c r="AT1023" s="45">
        <v>1253876</v>
      </c>
      <c r="AU1023" s="45">
        <v>0.78700000000000003</v>
      </c>
      <c r="AV1023" s="45">
        <v>70</v>
      </c>
      <c r="AW1023" s="45">
        <v>877713</v>
      </c>
    </row>
    <row r="1024" spans="38:49" ht="14.25" customHeight="1">
      <c r="AL1024" s="46" t="s">
        <v>57</v>
      </c>
      <c r="AM1024" s="45">
        <v>32</v>
      </c>
      <c r="AN1024" s="46" t="s">
        <v>9</v>
      </c>
      <c r="AO1024" s="45">
        <v>5</v>
      </c>
      <c r="AP1024" s="45">
        <v>833327</v>
      </c>
      <c r="AQ1024" s="45">
        <v>0</v>
      </c>
      <c r="AR1024" s="45">
        <v>833327</v>
      </c>
      <c r="AS1024" s="45">
        <v>69</v>
      </c>
      <c r="AT1024" s="45">
        <v>833327</v>
      </c>
      <c r="AU1024" s="45">
        <v>0.52300000000000002</v>
      </c>
      <c r="AV1024" s="45">
        <v>66</v>
      </c>
      <c r="AW1024" s="45">
        <v>549996</v>
      </c>
    </row>
    <row r="1025" spans="38:49" ht="14.25" customHeight="1">
      <c r="AL1025" s="46" t="s">
        <v>57</v>
      </c>
      <c r="AM1025" s="45">
        <v>33</v>
      </c>
      <c r="AN1025" s="46" t="s">
        <v>9</v>
      </c>
      <c r="AO1025" s="45">
        <v>12</v>
      </c>
      <c r="AP1025" s="45">
        <v>671373</v>
      </c>
      <c r="AQ1025" s="45">
        <v>0</v>
      </c>
      <c r="AR1025" s="45">
        <v>671373</v>
      </c>
      <c r="AS1025" s="45">
        <v>69</v>
      </c>
      <c r="AT1025" s="45">
        <v>671373</v>
      </c>
      <c r="AU1025" s="45">
        <v>0.42099999999999999</v>
      </c>
      <c r="AV1025" s="45">
        <v>61</v>
      </c>
      <c r="AW1025" s="45">
        <v>409538</v>
      </c>
    </row>
    <row r="1026" spans="38:49" ht="14.25" customHeight="1">
      <c r="AL1026" s="46" t="s">
        <v>57</v>
      </c>
      <c r="AM1026" s="45">
        <v>34</v>
      </c>
      <c r="AN1026" s="46" t="s">
        <v>9</v>
      </c>
      <c r="AO1026" s="45">
        <v>19</v>
      </c>
      <c r="AP1026" s="45">
        <v>786651</v>
      </c>
      <c r="AQ1026" s="45">
        <v>0</v>
      </c>
      <c r="AR1026" s="45">
        <v>786651</v>
      </c>
      <c r="AS1026" s="45">
        <v>69</v>
      </c>
      <c r="AT1026" s="45">
        <v>786651</v>
      </c>
      <c r="AU1026" s="45">
        <v>0.49299999999999999</v>
      </c>
      <c r="AV1026" s="45">
        <v>56</v>
      </c>
      <c r="AW1026" s="45">
        <v>440525</v>
      </c>
    </row>
    <row r="1027" spans="38:49" ht="14.25" customHeight="1">
      <c r="AL1027" s="46" t="s">
        <v>57</v>
      </c>
      <c r="AM1027" s="45">
        <v>35</v>
      </c>
      <c r="AN1027" s="46" t="s">
        <v>9</v>
      </c>
      <c r="AO1027" s="45">
        <v>26</v>
      </c>
      <c r="AP1027" s="45">
        <v>1197796</v>
      </c>
      <c r="AQ1027" s="45">
        <v>0</v>
      </c>
      <c r="AR1027" s="45">
        <v>1197796</v>
      </c>
      <c r="AS1027" s="45">
        <v>69</v>
      </c>
      <c r="AT1027" s="45">
        <v>1197796</v>
      </c>
      <c r="AU1027" s="45">
        <v>0.751</v>
      </c>
      <c r="AV1027" s="45">
        <v>51</v>
      </c>
      <c r="AW1027" s="45">
        <v>610876</v>
      </c>
    </row>
    <row r="1028" spans="38:49" ht="14.25" customHeight="1">
      <c r="AL1028" s="46" t="s">
        <v>57</v>
      </c>
      <c r="AM1028" s="45">
        <v>36</v>
      </c>
      <c r="AN1028" s="46" t="s">
        <v>10</v>
      </c>
      <c r="AO1028" s="45">
        <v>2</v>
      </c>
      <c r="AP1028" s="45">
        <v>1923444</v>
      </c>
      <c r="AQ1028" s="45">
        <v>385208</v>
      </c>
      <c r="AR1028" s="45">
        <v>1538236</v>
      </c>
      <c r="AS1028" s="45">
        <v>68</v>
      </c>
      <c r="AT1028" s="45">
        <v>329342</v>
      </c>
      <c r="AU1028" s="45">
        <v>0.19800000000000001</v>
      </c>
      <c r="AV1028" s="45">
        <v>47</v>
      </c>
      <c r="AW1028" s="45">
        <v>154791</v>
      </c>
    </row>
    <row r="1029" spans="38:49" ht="14.25" customHeight="1">
      <c r="AL1029" s="46" t="s">
        <v>57</v>
      </c>
      <c r="AM1029" s="45">
        <v>36</v>
      </c>
      <c r="AN1029" s="46" t="s">
        <v>10</v>
      </c>
      <c r="AO1029" s="45">
        <v>2</v>
      </c>
      <c r="AP1029" s="45">
        <v>1923444</v>
      </c>
      <c r="AQ1029" s="45">
        <v>385208</v>
      </c>
      <c r="AR1029" s="45">
        <v>1538236</v>
      </c>
      <c r="AS1029" s="45">
        <v>69</v>
      </c>
      <c r="AT1029" s="45">
        <v>1208894</v>
      </c>
      <c r="AU1029" s="45">
        <v>0.75800000000000001</v>
      </c>
      <c r="AV1029" s="45">
        <v>46</v>
      </c>
      <c r="AW1029" s="45">
        <v>556091</v>
      </c>
    </row>
    <row r="1030" spans="38:49" ht="14.25" customHeight="1">
      <c r="AL1030" s="46" t="s">
        <v>57</v>
      </c>
      <c r="AM1030" s="45">
        <v>37</v>
      </c>
      <c r="AN1030" s="46" t="s">
        <v>10</v>
      </c>
      <c r="AO1030" s="45">
        <v>9</v>
      </c>
      <c r="AP1030" s="45">
        <v>2982231</v>
      </c>
      <c r="AQ1030" s="45">
        <v>1947683</v>
      </c>
      <c r="AR1030" s="45">
        <v>1034548</v>
      </c>
      <c r="AS1030" s="45">
        <v>68</v>
      </c>
      <c r="AT1030" s="45">
        <v>1034548</v>
      </c>
      <c r="AU1030" s="45">
        <v>0.621</v>
      </c>
      <c r="AV1030" s="45">
        <v>42</v>
      </c>
      <c r="AW1030" s="45">
        <v>434510</v>
      </c>
    </row>
    <row r="1031" spans="38:49" ht="14.25" customHeight="1">
      <c r="AL1031" s="46" t="s">
        <v>57</v>
      </c>
      <c r="AM1031" s="45">
        <v>38</v>
      </c>
      <c r="AN1031" s="46" t="s">
        <v>10</v>
      </c>
      <c r="AO1031" s="45">
        <v>16</v>
      </c>
      <c r="AP1031" s="45">
        <v>4392792</v>
      </c>
      <c r="AQ1031" s="45">
        <v>3865608</v>
      </c>
      <c r="AR1031" s="45">
        <v>527184</v>
      </c>
      <c r="AS1031" s="45">
        <v>67</v>
      </c>
      <c r="AT1031" s="45">
        <v>527184</v>
      </c>
      <c r="AU1031" s="45">
        <v>0.30299999999999999</v>
      </c>
      <c r="AV1031" s="45">
        <v>38</v>
      </c>
      <c r="AW1031" s="45">
        <v>200330</v>
      </c>
    </row>
    <row r="1032" spans="38:49" ht="14.25" customHeight="1">
      <c r="AL1032" s="46" t="s">
        <v>57</v>
      </c>
      <c r="AM1032" s="45">
        <v>39</v>
      </c>
      <c r="AN1032" s="46" t="s">
        <v>10</v>
      </c>
      <c r="AO1032" s="45">
        <v>23</v>
      </c>
      <c r="AP1032" s="45">
        <v>6173764</v>
      </c>
      <c r="AQ1032" s="45">
        <v>6065764</v>
      </c>
      <c r="AR1032" s="45">
        <v>108000</v>
      </c>
      <c r="AS1032" s="45">
        <v>66</v>
      </c>
      <c r="AT1032" s="45">
        <v>108000</v>
      </c>
      <c r="AU1032" s="45">
        <v>0.06</v>
      </c>
      <c r="AV1032" s="45">
        <v>34</v>
      </c>
      <c r="AW1032" s="45">
        <v>36720</v>
      </c>
    </row>
    <row r="1033" spans="38:49" ht="14.25" customHeight="1">
      <c r="AL1033" s="46" t="s">
        <v>58</v>
      </c>
      <c r="AM1033" s="45">
        <v>10</v>
      </c>
      <c r="AN1033" s="46" t="s">
        <v>4</v>
      </c>
      <c r="AO1033" s="45">
        <v>4</v>
      </c>
      <c r="AP1033" s="45">
        <v>36817042</v>
      </c>
      <c r="AQ1033" s="45">
        <v>32218233</v>
      </c>
      <c r="AR1033" s="45">
        <v>4598809</v>
      </c>
      <c r="AS1033" s="45">
        <v>47</v>
      </c>
      <c r="AT1033" s="45">
        <v>668225</v>
      </c>
      <c r="AU1033" s="45">
        <v>0.33</v>
      </c>
      <c r="AV1033" s="45">
        <v>60</v>
      </c>
      <c r="AW1033" s="45">
        <v>400935</v>
      </c>
    </row>
    <row r="1034" spans="38:49" ht="14.25" customHeight="1">
      <c r="AL1034" s="46" t="s">
        <v>58</v>
      </c>
      <c r="AM1034" s="45">
        <v>10</v>
      </c>
      <c r="AN1034" s="46" t="s">
        <v>4</v>
      </c>
      <c r="AO1034" s="45">
        <v>4</v>
      </c>
      <c r="AP1034" s="45">
        <v>36817042</v>
      </c>
      <c r="AQ1034" s="45">
        <v>32218233</v>
      </c>
      <c r="AR1034" s="45">
        <v>4598809</v>
      </c>
      <c r="AS1034" s="45">
        <v>48</v>
      </c>
      <c r="AT1034" s="45">
        <v>1984297</v>
      </c>
      <c r="AU1034" s="45">
        <v>1</v>
      </c>
      <c r="AV1034" s="45">
        <v>60</v>
      </c>
      <c r="AW1034" s="45">
        <v>1190578</v>
      </c>
    </row>
    <row r="1035" spans="38:49" ht="14.25" customHeight="1">
      <c r="AL1035" s="46" t="s">
        <v>58</v>
      </c>
      <c r="AM1035" s="45">
        <v>10</v>
      </c>
      <c r="AN1035" s="46" t="s">
        <v>4</v>
      </c>
      <c r="AO1035" s="45">
        <v>4</v>
      </c>
      <c r="AP1035" s="45">
        <v>36817042</v>
      </c>
      <c r="AQ1035" s="45">
        <v>32218233</v>
      </c>
      <c r="AR1035" s="45">
        <v>4598809</v>
      </c>
      <c r="AS1035" s="45">
        <v>49</v>
      </c>
      <c r="AT1035" s="45">
        <v>1945533</v>
      </c>
      <c r="AU1035" s="45">
        <v>1</v>
      </c>
      <c r="AV1035" s="45">
        <v>59</v>
      </c>
      <c r="AW1035" s="45">
        <v>1147864</v>
      </c>
    </row>
    <row r="1036" spans="38:49" ht="14.25" customHeight="1">
      <c r="AL1036" s="46" t="s">
        <v>58</v>
      </c>
      <c r="AM1036" s="45">
        <v>10</v>
      </c>
      <c r="AN1036" s="46" t="s">
        <v>4</v>
      </c>
      <c r="AO1036" s="45">
        <v>4</v>
      </c>
      <c r="AP1036" s="45">
        <v>36817042</v>
      </c>
      <c r="AQ1036" s="45">
        <v>32218233</v>
      </c>
      <c r="AR1036" s="45">
        <v>4598809</v>
      </c>
      <c r="AS1036" s="45">
        <v>50</v>
      </c>
      <c r="AT1036" s="45">
        <v>754</v>
      </c>
      <c r="AU1036" s="45">
        <v>0</v>
      </c>
      <c r="AV1036" s="45">
        <v>59</v>
      </c>
      <c r="AW1036" s="45">
        <v>445</v>
      </c>
    </row>
    <row r="1037" spans="38:49" ht="14.25" customHeight="1">
      <c r="AL1037" s="46" t="s">
        <v>58</v>
      </c>
      <c r="AM1037" s="45">
        <v>11</v>
      </c>
      <c r="AN1037" s="46" t="s">
        <v>4</v>
      </c>
      <c r="AO1037" s="45">
        <v>11</v>
      </c>
      <c r="AP1037" s="45">
        <v>35270849</v>
      </c>
      <c r="AQ1037" s="45">
        <v>30692627</v>
      </c>
      <c r="AR1037" s="45">
        <v>4578222</v>
      </c>
      <c r="AS1037" s="45">
        <v>48</v>
      </c>
      <c r="AT1037" s="45">
        <v>1106329</v>
      </c>
      <c r="AU1037" s="45">
        <v>0.55800000000000005</v>
      </c>
      <c r="AV1037" s="45">
        <v>62</v>
      </c>
      <c r="AW1037" s="45">
        <v>685924</v>
      </c>
    </row>
    <row r="1038" spans="38:49" ht="14.25" customHeight="1">
      <c r="AL1038" s="46" t="s">
        <v>58</v>
      </c>
      <c r="AM1038" s="45">
        <v>11</v>
      </c>
      <c r="AN1038" s="46" t="s">
        <v>4</v>
      </c>
      <c r="AO1038" s="45">
        <v>11</v>
      </c>
      <c r="AP1038" s="45">
        <v>35270849</v>
      </c>
      <c r="AQ1038" s="45">
        <v>30692627</v>
      </c>
      <c r="AR1038" s="45">
        <v>4578222</v>
      </c>
      <c r="AS1038" s="45">
        <v>49</v>
      </c>
      <c r="AT1038" s="45">
        <v>1945533</v>
      </c>
      <c r="AU1038" s="45">
        <v>1</v>
      </c>
      <c r="AV1038" s="45">
        <v>62</v>
      </c>
      <c r="AW1038" s="45">
        <v>1206230</v>
      </c>
    </row>
    <row r="1039" spans="38:49" ht="14.25" customHeight="1">
      <c r="AL1039" s="46" t="s">
        <v>58</v>
      </c>
      <c r="AM1039" s="45">
        <v>11</v>
      </c>
      <c r="AN1039" s="46" t="s">
        <v>4</v>
      </c>
      <c r="AO1039" s="45">
        <v>11</v>
      </c>
      <c r="AP1039" s="45">
        <v>35270849</v>
      </c>
      <c r="AQ1039" s="45">
        <v>30692627</v>
      </c>
      <c r="AR1039" s="45">
        <v>4578222</v>
      </c>
      <c r="AS1039" s="45">
        <v>50</v>
      </c>
      <c r="AT1039" s="45">
        <v>1526360</v>
      </c>
      <c r="AU1039" s="45">
        <v>0.80100000000000005</v>
      </c>
      <c r="AV1039" s="45">
        <v>61</v>
      </c>
      <c r="AW1039" s="45">
        <v>931080</v>
      </c>
    </row>
    <row r="1040" spans="38:49" ht="14.25" customHeight="1">
      <c r="AL1040" s="46" t="s">
        <v>58</v>
      </c>
      <c r="AM1040" s="45">
        <v>12</v>
      </c>
      <c r="AN1040" s="46" t="s">
        <v>4</v>
      </c>
      <c r="AO1040" s="45">
        <v>18</v>
      </c>
      <c r="AP1040" s="45">
        <v>33591900</v>
      </c>
      <c r="AQ1040" s="45">
        <v>28893205</v>
      </c>
      <c r="AR1040" s="45">
        <v>4698695</v>
      </c>
      <c r="AS1040" s="45">
        <v>49</v>
      </c>
      <c r="AT1040" s="45">
        <v>1372913</v>
      </c>
      <c r="AU1040" s="45">
        <v>0.70599999999999996</v>
      </c>
      <c r="AV1040" s="45">
        <v>64</v>
      </c>
      <c r="AW1040" s="45">
        <v>878664</v>
      </c>
    </row>
    <row r="1041" spans="38:49" ht="14.25" customHeight="1">
      <c r="AL1041" s="46" t="s">
        <v>58</v>
      </c>
      <c r="AM1041" s="45">
        <v>12</v>
      </c>
      <c r="AN1041" s="46" t="s">
        <v>4</v>
      </c>
      <c r="AO1041" s="45">
        <v>18</v>
      </c>
      <c r="AP1041" s="45">
        <v>33591900</v>
      </c>
      <c r="AQ1041" s="45">
        <v>28893205</v>
      </c>
      <c r="AR1041" s="45">
        <v>4698695</v>
      </c>
      <c r="AS1041" s="45">
        <v>50</v>
      </c>
      <c r="AT1041" s="45">
        <v>1906177</v>
      </c>
      <c r="AU1041" s="45">
        <v>1</v>
      </c>
      <c r="AV1041" s="45">
        <v>64</v>
      </c>
      <c r="AW1041" s="45">
        <v>1219953</v>
      </c>
    </row>
    <row r="1042" spans="38:49" ht="14.25" customHeight="1">
      <c r="AL1042" s="46" t="s">
        <v>58</v>
      </c>
      <c r="AM1042" s="45">
        <v>12</v>
      </c>
      <c r="AN1042" s="46" t="s">
        <v>4</v>
      </c>
      <c r="AO1042" s="45">
        <v>18</v>
      </c>
      <c r="AP1042" s="45">
        <v>33591900</v>
      </c>
      <c r="AQ1042" s="45">
        <v>28893205</v>
      </c>
      <c r="AR1042" s="45">
        <v>4698695</v>
      </c>
      <c r="AS1042" s="45">
        <v>51</v>
      </c>
      <c r="AT1042" s="45">
        <v>1419605</v>
      </c>
      <c r="AU1042" s="45">
        <v>0.76100000000000001</v>
      </c>
      <c r="AV1042" s="45">
        <v>64</v>
      </c>
      <c r="AW1042" s="45">
        <v>908547</v>
      </c>
    </row>
    <row r="1043" spans="38:49" ht="14.25" customHeight="1">
      <c r="AL1043" s="46" t="s">
        <v>58</v>
      </c>
      <c r="AM1043" s="45">
        <v>13</v>
      </c>
      <c r="AN1043" s="46" t="s">
        <v>4</v>
      </c>
      <c r="AO1043" s="45">
        <v>25</v>
      </c>
      <c r="AP1043" s="45">
        <v>31798832</v>
      </c>
      <c r="AQ1043" s="45">
        <v>26824720</v>
      </c>
      <c r="AR1043" s="45">
        <v>4974112</v>
      </c>
      <c r="AS1043" s="45">
        <v>50</v>
      </c>
      <c r="AT1043" s="45">
        <v>1486022</v>
      </c>
      <c r="AU1043" s="45">
        <v>0.78</v>
      </c>
      <c r="AV1043" s="45">
        <v>66</v>
      </c>
      <c r="AW1043" s="45">
        <v>980775</v>
      </c>
    </row>
    <row r="1044" spans="38:49" ht="14.25" customHeight="1">
      <c r="AL1044" s="46" t="s">
        <v>58</v>
      </c>
      <c r="AM1044" s="45">
        <v>13</v>
      </c>
      <c r="AN1044" s="46" t="s">
        <v>4</v>
      </c>
      <c r="AO1044" s="45">
        <v>25</v>
      </c>
      <c r="AP1044" s="45">
        <v>31798832</v>
      </c>
      <c r="AQ1044" s="45">
        <v>26824720</v>
      </c>
      <c r="AR1044" s="45">
        <v>4974112</v>
      </c>
      <c r="AS1044" s="45">
        <v>51</v>
      </c>
      <c r="AT1044" s="45">
        <v>1866240</v>
      </c>
      <c r="AU1044" s="45">
        <v>1</v>
      </c>
      <c r="AV1044" s="45">
        <v>66</v>
      </c>
      <c r="AW1044" s="45">
        <v>1231718</v>
      </c>
    </row>
    <row r="1045" spans="38:49" ht="14.25" customHeight="1">
      <c r="AL1045" s="46" t="s">
        <v>58</v>
      </c>
      <c r="AM1045" s="45">
        <v>13</v>
      </c>
      <c r="AN1045" s="46" t="s">
        <v>4</v>
      </c>
      <c r="AO1045" s="45">
        <v>25</v>
      </c>
      <c r="AP1045" s="45">
        <v>31798832</v>
      </c>
      <c r="AQ1045" s="45">
        <v>26824720</v>
      </c>
      <c r="AR1045" s="45">
        <v>4974112</v>
      </c>
      <c r="AS1045" s="45">
        <v>52</v>
      </c>
      <c r="AT1045" s="45">
        <v>1621849</v>
      </c>
      <c r="AU1045" s="45">
        <v>0.88800000000000001</v>
      </c>
      <c r="AV1045" s="45">
        <v>66</v>
      </c>
      <c r="AW1045" s="45">
        <v>1070420</v>
      </c>
    </row>
    <row r="1046" spans="38:49" ht="14.25" customHeight="1">
      <c r="AL1046" s="46" t="s">
        <v>58</v>
      </c>
      <c r="AM1046" s="45">
        <v>14</v>
      </c>
      <c r="AN1046" s="46" t="s">
        <v>5</v>
      </c>
      <c r="AO1046" s="45">
        <v>1</v>
      </c>
      <c r="AP1046" s="45">
        <v>29910279</v>
      </c>
      <c r="AQ1046" s="45">
        <v>24491927</v>
      </c>
      <c r="AR1046" s="45">
        <v>5418352</v>
      </c>
      <c r="AS1046" s="45">
        <v>51</v>
      </c>
      <c r="AT1046" s="45">
        <v>1463710</v>
      </c>
      <c r="AU1046" s="45">
        <v>0.78400000000000003</v>
      </c>
      <c r="AV1046" s="45">
        <v>53</v>
      </c>
      <c r="AW1046" s="45">
        <v>775766</v>
      </c>
    </row>
    <row r="1047" spans="38:49" ht="14.25" customHeight="1">
      <c r="AL1047" s="46" t="s">
        <v>58</v>
      </c>
      <c r="AM1047" s="45">
        <v>14</v>
      </c>
      <c r="AN1047" s="46" t="s">
        <v>5</v>
      </c>
      <c r="AO1047" s="45">
        <v>1</v>
      </c>
      <c r="AP1047" s="45">
        <v>29910279</v>
      </c>
      <c r="AQ1047" s="45">
        <v>24491927</v>
      </c>
      <c r="AR1047" s="45">
        <v>5418352</v>
      </c>
      <c r="AS1047" s="45">
        <v>52</v>
      </c>
      <c r="AT1047" s="45">
        <v>1825735</v>
      </c>
      <c r="AU1047" s="45">
        <v>1</v>
      </c>
      <c r="AV1047" s="45">
        <v>53</v>
      </c>
      <c r="AW1047" s="45">
        <v>967640</v>
      </c>
    </row>
    <row r="1048" spans="38:49" ht="14.25" customHeight="1">
      <c r="AL1048" s="46" t="s">
        <v>58</v>
      </c>
      <c r="AM1048" s="45">
        <v>14</v>
      </c>
      <c r="AN1048" s="46" t="s">
        <v>5</v>
      </c>
      <c r="AO1048" s="45">
        <v>1</v>
      </c>
      <c r="AP1048" s="45">
        <v>29910279</v>
      </c>
      <c r="AQ1048" s="45">
        <v>24491927</v>
      </c>
      <c r="AR1048" s="45">
        <v>5418352</v>
      </c>
      <c r="AS1048" s="45">
        <v>53</v>
      </c>
      <c r="AT1048" s="45">
        <v>1784673</v>
      </c>
      <c r="AU1048" s="45">
        <v>1</v>
      </c>
      <c r="AV1048" s="45">
        <v>52</v>
      </c>
      <c r="AW1048" s="45">
        <v>928030</v>
      </c>
    </row>
    <row r="1049" spans="38:49" ht="14.25" customHeight="1">
      <c r="AL1049" s="46" t="s">
        <v>58</v>
      </c>
      <c r="AM1049" s="45">
        <v>14</v>
      </c>
      <c r="AN1049" s="46" t="s">
        <v>5</v>
      </c>
      <c r="AO1049" s="45">
        <v>1</v>
      </c>
      <c r="AP1049" s="45">
        <v>29910279</v>
      </c>
      <c r="AQ1049" s="45">
        <v>24491927</v>
      </c>
      <c r="AR1049" s="45">
        <v>5418352</v>
      </c>
      <c r="AS1049" s="45">
        <v>54</v>
      </c>
      <c r="AT1049" s="45">
        <v>344234</v>
      </c>
      <c r="AU1049" s="45">
        <v>0.19700000000000001</v>
      </c>
      <c r="AV1049" s="45">
        <v>51</v>
      </c>
      <c r="AW1049" s="45">
        <v>175559</v>
      </c>
    </row>
    <row r="1050" spans="38:49" ht="14.25" customHeight="1">
      <c r="AL1050" s="46" t="s">
        <v>58</v>
      </c>
      <c r="AM1050" s="45">
        <v>15</v>
      </c>
      <c r="AN1050" s="46" t="s">
        <v>5</v>
      </c>
      <c r="AO1050" s="45">
        <v>8</v>
      </c>
      <c r="AP1050" s="45">
        <v>27944877</v>
      </c>
      <c r="AQ1050" s="45">
        <v>21899577</v>
      </c>
      <c r="AR1050" s="45">
        <v>6045300</v>
      </c>
      <c r="AS1050" s="45">
        <v>52</v>
      </c>
      <c r="AT1050" s="45">
        <v>1324042</v>
      </c>
      <c r="AU1050" s="45">
        <v>0.72499999999999998</v>
      </c>
      <c r="AV1050" s="45">
        <v>56</v>
      </c>
      <c r="AW1050" s="45">
        <v>741464</v>
      </c>
    </row>
    <row r="1051" spans="38:49" ht="14.25" customHeight="1">
      <c r="AL1051" s="46" t="s">
        <v>58</v>
      </c>
      <c r="AM1051" s="45">
        <v>15</v>
      </c>
      <c r="AN1051" s="46" t="s">
        <v>5</v>
      </c>
      <c r="AO1051" s="45">
        <v>8</v>
      </c>
      <c r="AP1051" s="45">
        <v>27944877</v>
      </c>
      <c r="AQ1051" s="45">
        <v>21899577</v>
      </c>
      <c r="AR1051" s="45">
        <v>6045300</v>
      </c>
      <c r="AS1051" s="45">
        <v>53</v>
      </c>
      <c r="AT1051" s="45">
        <v>1784673</v>
      </c>
      <c r="AU1051" s="45">
        <v>1</v>
      </c>
      <c r="AV1051" s="45">
        <v>55</v>
      </c>
      <c r="AW1051" s="45">
        <v>981570</v>
      </c>
    </row>
    <row r="1052" spans="38:49" ht="14.25" customHeight="1">
      <c r="AL1052" s="46" t="s">
        <v>58</v>
      </c>
      <c r="AM1052" s="45">
        <v>15</v>
      </c>
      <c r="AN1052" s="46" t="s">
        <v>5</v>
      </c>
      <c r="AO1052" s="45">
        <v>8</v>
      </c>
      <c r="AP1052" s="45">
        <v>27944877</v>
      </c>
      <c r="AQ1052" s="45">
        <v>21899577</v>
      </c>
      <c r="AR1052" s="45">
        <v>6045300</v>
      </c>
      <c r="AS1052" s="45">
        <v>54</v>
      </c>
      <c r="AT1052" s="45">
        <v>1743068</v>
      </c>
      <c r="AU1052" s="45">
        <v>1</v>
      </c>
      <c r="AV1052" s="45">
        <v>55</v>
      </c>
      <c r="AW1052" s="45">
        <v>958687</v>
      </c>
    </row>
    <row r="1053" spans="38:49" ht="14.25" customHeight="1">
      <c r="AL1053" s="46" t="s">
        <v>58</v>
      </c>
      <c r="AM1053" s="45">
        <v>15</v>
      </c>
      <c r="AN1053" s="46" t="s">
        <v>5</v>
      </c>
      <c r="AO1053" s="45">
        <v>8</v>
      </c>
      <c r="AP1053" s="45">
        <v>27944877</v>
      </c>
      <c r="AQ1053" s="45">
        <v>21899577</v>
      </c>
      <c r="AR1053" s="45">
        <v>6045300</v>
      </c>
      <c r="AS1053" s="45">
        <v>55</v>
      </c>
      <c r="AT1053" s="45">
        <v>1193516</v>
      </c>
      <c r="AU1053" s="45">
        <v>0.70199999999999996</v>
      </c>
      <c r="AV1053" s="45">
        <v>54</v>
      </c>
      <c r="AW1053" s="45">
        <v>644499</v>
      </c>
    </row>
    <row r="1054" spans="38:49" ht="14.25" customHeight="1">
      <c r="AL1054" s="46" t="s">
        <v>58</v>
      </c>
      <c r="AM1054" s="45">
        <v>16</v>
      </c>
      <c r="AN1054" s="46" t="s">
        <v>5</v>
      </c>
      <c r="AO1054" s="45">
        <v>15</v>
      </c>
      <c r="AP1054" s="45">
        <v>25921264</v>
      </c>
      <c r="AQ1054" s="45">
        <v>19052425</v>
      </c>
      <c r="AR1054" s="45">
        <v>6868839</v>
      </c>
      <c r="AS1054" s="45">
        <v>53</v>
      </c>
      <c r="AT1054" s="45">
        <v>1085103</v>
      </c>
      <c r="AU1054" s="45">
        <v>0.60799999999999998</v>
      </c>
      <c r="AV1054" s="45">
        <v>58</v>
      </c>
      <c r="AW1054" s="45">
        <v>629360</v>
      </c>
    </row>
    <row r="1055" spans="38:49" ht="14.25" customHeight="1">
      <c r="AL1055" s="46" t="s">
        <v>58</v>
      </c>
      <c r="AM1055" s="45">
        <v>16</v>
      </c>
      <c r="AN1055" s="46" t="s">
        <v>5</v>
      </c>
      <c r="AO1055" s="45">
        <v>15</v>
      </c>
      <c r="AP1055" s="45">
        <v>25921264</v>
      </c>
      <c r="AQ1055" s="45">
        <v>19052425</v>
      </c>
      <c r="AR1055" s="45">
        <v>6868839</v>
      </c>
      <c r="AS1055" s="45">
        <v>54</v>
      </c>
      <c r="AT1055" s="45">
        <v>1743068</v>
      </c>
      <c r="AU1055" s="45">
        <v>1</v>
      </c>
      <c r="AV1055" s="45">
        <v>58</v>
      </c>
      <c r="AW1055" s="45">
        <v>1010979</v>
      </c>
    </row>
    <row r="1056" spans="38:49" ht="14.25" customHeight="1">
      <c r="AL1056" s="46" t="s">
        <v>58</v>
      </c>
      <c r="AM1056" s="45">
        <v>16</v>
      </c>
      <c r="AN1056" s="46" t="s">
        <v>5</v>
      </c>
      <c r="AO1056" s="45">
        <v>15</v>
      </c>
      <c r="AP1056" s="45">
        <v>25921264</v>
      </c>
      <c r="AQ1056" s="45">
        <v>19052425</v>
      </c>
      <c r="AR1056" s="45">
        <v>6868839</v>
      </c>
      <c r="AS1056" s="45">
        <v>55</v>
      </c>
      <c r="AT1056" s="45">
        <v>1700932</v>
      </c>
      <c r="AU1056" s="45">
        <v>1</v>
      </c>
      <c r="AV1056" s="45">
        <v>57</v>
      </c>
      <c r="AW1056" s="45">
        <v>969531</v>
      </c>
    </row>
    <row r="1057" spans="38:49" ht="14.25" customHeight="1">
      <c r="AL1057" s="46" t="s">
        <v>58</v>
      </c>
      <c r="AM1057" s="45">
        <v>16</v>
      </c>
      <c r="AN1057" s="46" t="s">
        <v>5</v>
      </c>
      <c r="AO1057" s="45">
        <v>15</v>
      </c>
      <c r="AP1057" s="45">
        <v>25921264</v>
      </c>
      <c r="AQ1057" s="45">
        <v>19052425</v>
      </c>
      <c r="AR1057" s="45">
        <v>6868839</v>
      </c>
      <c r="AS1057" s="45">
        <v>56</v>
      </c>
      <c r="AT1057" s="45">
        <v>1658278</v>
      </c>
      <c r="AU1057" s="45">
        <v>1</v>
      </c>
      <c r="AV1057" s="45">
        <v>57</v>
      </c>
      <c r="AW1057" s="45">
        <v>945218</v>
      </c>
    </row>
    <row r="1058" spans="38:49" ht="14.25" customHeight="1">
      <c r="AL1058" s="46" t="s">
        <v>58</v>
      </c>
      <c r="AM1058" s="45">
        <v>16</v>
      </c>
      <c r="AN1058" s="46" t="s">
        <v>5</v>
      </c>
      <c r="AO1058" s="45">
        <v>15</v>
      </c>
      <c r="AP1058" s="45">
        <v>25921264</v>
      </c>
      <c r="AQ1058" s="45">
        <v>19052425</v>
      </c>
      <c r="AR1058" s="45">
        <v>6868839</v>
      </c>
      <c r="AS1058" s="45">
        <v>57</v>
      </c>
      <c r="AT1058" s="45">
        <v>681457</v>
      </c>
      <c r="AU1058" s="45">
        <v>0.42199999999999999</v>
      </c>
      <c r="AV1058" s="45">
        <v>57</v>
      </c>
      <c r="AW1058" s="45">
        <v>388430</v>
      </c>
    </row>
    <row r="1059" spans="38:49" ht="14.25" customHeight="1">
      <c r="AL1059" s="46" t="s">
        <v>58</v>
      </c>
      <c r="AM1059" s="45">
        <v>17</v>
      </c>
      <c r="AN1059" s="46" t="s">
        <v>5</v>
      </c>
      <c r="AO1059" s="45">
        <v>22</v>
      </c>
      <c r="AP1059" s="45">
        <v>23858073</v>
      </c>
      <c r="AQ1059" s="45">
        <v>15955223</v>
      </c>
      <c r="AR1059" s="45">
        <v>7902850</v>
      </c>
      <c r="AS1059" s="45">
        <v>54</v>
      </c>
      <c r="AT1059" s="45">
        <v>764980</v>
      </c>
      <c r="AU1059" s="45">
        <v>0.439</v>
      </c>
      <c r="AV1059" s="45">
        <v>61</v>
      </c>
      <c r="AW1059" s="45">
        <v>466638</v>
      </c>
    </row>
    <row r="1060" spans="38:49" ht="14.25" customHeight="1">
      <c r="AL1060" s="46" t="s">
        <v>58</v>
      </c>
      <c r="AM1060" s="45">
        <v>17</v>
      </c>
      <c r="AN1060" s="46" t="s">
        <v>5</v>
      </c>
      <c r="AO1060" s="45">
        <v>22</v>
      </c>
      <c r="AP1060" s="45">
        <v>23858073</v>
      </c>
      <c r="AQ1060" s="45">
        <v>15955223</v>
      </c>
      <c r="AR1060" s="45">
        <v>7902850</v>
      </c>
      <c r="AS1060" s="45">
        <v>55</v>
      </c>
      <c r="AT1060" s="45">
        <v>1700932</v>
      </c>
      <c r="AU1060" s="45">
        <v>1</v>
      </c>
      <c r="AV1060" s="45">
        <v>60</v>
      </c>
      <c r="AW1060" s="45">
        <v>1020559</v>
      </c>
    </row>
    <row r="1061" spans="38:49" ht="14.25" customHeight="1">
      <c r="AL1061" s="46" t="s">
        <v>58</v>
      </c>
      <c r="AM1061" s="45">
        <v>17</v>
      </c>
      <c r="AN1061" s="46" t="s">
        <v>5</v>
      </c>
      <c r="AO1061" s="45">
        <v>22</v>
      </c>
      <c r="AP1061" s="45">
        <v>23858073</v>
      </c>
      <c r="AQ1061" s="45">
        <v>15955223</v>
      </c>
      <c r="AR1061" s="45">
        <v>7902850</v>
      </c>
      <c r="AS1061" s="45">
        <v>56</v>
      </c>
      <c r="AT1061" s="45">
        <v>1658278</v>
      </c>
      <c r="AU1061" s="45">
        <v>1</v>
      </c>
      <c r="AV1061" s="45">
        <v>60</v>
      </c>
      <c r="AW1061" s="45">
        <v>994967</v>
      </c>
    </row>
    <row r="1062" spans="38:49" ht="14.25" customHeight="1">
      <c r="AL1062" s="46" t="s">
        <v>58</v>
      </c>
      <c r="AM1062" s="45">
        <v>17</v>
      </c>
      <c r="AN1062" s="46" t="s">
        <v>5</v>
      </c>
      <c r="AO1062" s="45">
        <v>22</v>
      </c>
      <c r="AP1062" s="45">
        <v>23858073</v>
      </c>
      <c r="AQ1062" s="45">
        <v>15955223</v>
      </c>
      <c r="AR1062" s="45">
        <v>7902850</v>
      </c>
      <c r="AS1062" s="45">
        <v>57</v>
      </c>
      <c r="AT1062" s="45">
        <v>1615119</v>
      </c>
      <c r="AU1062" s="45">
        <v>1</v>
      </c>
      <c r="AV1062" s="45">
        <v>60</v>
      </c>
      <c r="AW1062" s="45">
        <v>969071</v>
      </c>
    </row>
    <row r="1063" spans="38:49" ht="14.25" customHeight="1">
      <c r="AL1063" s="46" t="s">
        <v>58</v>
      </c>
      <c r="AM1063" s="45">
        <v>17</v>
      </c>
      <c r="AN1063" s="46" t="s">
        <v>5</v>
      </c>
      <c r="AO1063" s="45">
        <v>22</v>
      </c>
      <c r="AP1063" s="45">
        <v>23858073</v>
      </c>
      <c r="AQ1063" s="45">
        <v>15955223</v>
      </c>
      <c r="AR1063" s="45">
        <v>7902850</v>
      </c>
      <c r="AS1063" s="45">
        <v>58</v>
      </c>
      <c r="AT1063" s="45">
        <v>1571468</v>
      </c>
      <c r="AU1063" s="45">
        <v>1</v>
      </c>
      <c r="AV1063" s="45">
        <v>60</v>
      </c>
      <c r="AW1063" s="45">
        <v>942881</v>
      </c>
    </row>
    <row r="1064" spans="38:49" ht="14.25" customHeight="1">
      <c r="AL1064" s="46" t="s">
        <v>58</v>
      </c>
      <c r="AM1064" s="45">
        <v>17</v>
      </c>
      <c r="AN1064" s="46" t="s">
        <v>5</v>
      </c>
      <c r="AO1064" s="45">
        <v>22</v>
      </c>
      <c r="AP1064" s="45">
        <v>23858073</v>
      </c>
      <c r="AQ1064" s="45">
        <v>15955223</v>
      </c>
      <c r="AR1064" s="45">
        <v>7902850</v>
      </c>
      <c r="AS1064" s="45">
        <v>59</v>
      </c>
      <c r="AT1064" s="45">
        <v>592073</v>
      </c>
      <c r="AU1064" s="45">
        <v>0.38800000000000001</v>
      </c>
      <c r="AV1064" s="45">
        <v>59</v>
      </c>
      <c r="AW1064" s="45">
        <v>349323</v>
      </c>
    </row>
    <row r="1065" spans="38:49" ht="14.25" customHeight="1">
      <c r="AL1065" s="46" t="s">
        <v>58</v>
      </c>
      <c r="AM1065" s="45">
        <v>18</v>
      </c>
      <c r="AN1065" s="46" t="s">
        <v>5</v>
      </c>
      <c r="AO1065" s="45">
        <v>29</v>
      </c>
      <c r="AP1065" s="45">
        <v>21773941</v>
      </c>
      <c r="AQ1065" s="45">
        <v>12612724</v>
      </c>
      <c r="AR1065" s="45">
        <v>9161217</v>
      </c>
      <c r="AS1065" s="45">
        <v>55</v>
      </c>
      <c r="AT1065" s="45">
        <v>381781</v>
      </c>
      <c r="AU1065" s="45">
        <v>0.224</v>
      </c>
      <c r="AV1065" s="45">
        <v>63</v>
      </c>
      <c r="AW1065" s="45">
        <v>240522</v>
      </c>
    </row>
    <row r="1066" spans="38:49" ht="14.25" customHeight="1">
      <c r="AL1066" s="46" t="s">
        <v>58</v>
      </c>
      <c r="AM1066" s="45">
        <v>18</v>
      </c>
      <c r="AN1066" s="46" t="s">
        <v>5</v>
      </c>
      <c r="AO1066" s="45">
        <v>29</v>
      </c>
      <c r="AP1066" s="45">
        <v>21773941</v>
      </c>
      <c r="AQ1066" s="45">
        <v>12612724</v>
      </c>
      <c r="AR1066" s="45">
        <v>9161217</v>
      </c>
      <c r="AS1066" s="45">
        <v>56</v>
      </c>
      <c r="AT1066" s="45">
        <v>1658278</v>
      </c>
      <c r="AU1066" s="45">
        <v>1</v>
      </c>
      <c r="AV1066" s="45">
        <v>63</v>
      </c>
      <c r="AW1066" s="45">
        <v>1044715</v>
      </c>
    </row>
    <row r="1067" spans="38:49" ht="14.25" customHeight="1">
      <c r="AL1067" s="46" t="s">
        <v>58</v>
      </c>
      <c r="AM1067" s="45">
        <v>18</v>
      </c>
      <c r="AN1067" s="46" t="s">
        <v>5</v>
      </c>
      <c r="AO1067" s="45">
        <v>29</v>
      </c>
      <c r="AP1067" s="45">
        <v>21773941</v>
      </c>
      <c r="AQ1067" s="45">
        <v>12612724</v>
      </c>
      <c r="AR1067" s="45">
        <v>9161217</v>
      </c>
      <c r="AS1067" s="45">
        <v>57</v>
      </c>
      <c r="AT1067" s="45">
        <v>1615119</v>
      </c>
      <c r="AU1067" s="45">
        <v>1</v>
      </c>
      <c r="AV1067" s="45">
        <v>63</v>
      </c>
      <c r="AW1067" s="45">
        <v>1017525</v>
      </c>
    </row>
    <row r="1068" spans="38:49" ht="14.25" customHeight="1">
      <c r="AL1068" s="46" t="s">
        <v>58</v>
      </c>
      <c r="AM1068" s="45">
        <v>18</v>
      </c>
      <c r="AN1068" s="46" t="s">
        <v>5</v>
      </c>
      <c r="AO1068" s="45">
        <v>29</v>
      </c>
      <c r="AP1068" s="45">
        <v>21773941</v>
      </c>
      <c r="AQ1068" s="45">
        <v>12612724</v>
      </c>
      <c r="AR1068" s="45">
        <v>9161217</v>
      </c>
      <c r="AS1068" s="45">
        <v>58</v>
      </c>
      <c r="AT1068" s="45">
        <v>1571468</v>
      </c>
      <c r="AU1068" s="45">
        <v>1</v>
      </c>
      <c r="AV1068" s="45">
        <v>63</v>
      </c>
      <c r="AW1068" s="45">
        <v>990025</v>
      </c>
    </row>
    <row r="1069" spans="38:49" ht="14.25" customHeight="1">
      <c r="AL1069" s="46" t="s">
        <v>58</v>
      </c>
      <c r="AM1069" s="45">
        <v>18</v>
      </c>
      <c r="AN1069" s="46" t="s">
        <v>5</v>
      </c>
      <c r="AO1069" s="45">
        <v>29</v>
      </c>
      <c r="AP1069" s="45">
        <v>21773941</v>
      </c>
      <c r="AQ1069" s="45">
        <v>12612724</v>
      </c>
      <c r="AR1069" s="45">
        <v>9161217</v>
      </c>
      <c r="AS1069" s="45">
        <v>59</v>
      </c>
      <c r="AT1069" s="45">
        <v>1527338</v>
      </c>
      <c r="AU1069" s="45">
        <v>1</v>
      </c>
      <c r="AV1069" s="45">
        <v>62</v>
      </c>
      <c r="AW1069" s="45">
        <v>946950</v>
      </c>
    </row>
    <row r="1070" spans="38:49" ht="14.25" customHeight="1">
      <c r="AL1070" s="46" t="s">
        <v>58</v>
      </c>
      <c r="AM1070" s="45">
        <v>18</v>
      </c>
      <c r="AN1070" s="46" t="s">
        <v>5</v>
      </c>
      <c r="AO1070" s="45">
        <v>29</v>
      </c>
      <c r="AP1070" s="45">
        <v>21773941</v>
      </c>
      <c r="AQ1070" s="45">
        <v>12612724</v>
      </c>
      <c r="AR1070" s="45">
        <v>9161217</v>
      </c>
      <c r="AS1070" s="45">
        <v>60</v>
      </c>
      <c r="AT1070" s="45">
        <v>1482743</v>
      </c>
      <c r="AU1070" s="45">
        <v>1</v>
      </c>
      <c r="AV1070" s="45">
        <v>62</v>
      </c>
      <c r="AW1070" s="45">
        <v>919301</v>
      </c>
    </row>
    <row r="1071" spans="38:49" ht="14.25" customHeight="1">
      <c r="AL1071" s="46" t="s">
        <v>58</v>
      </c>
      <c r="AM1071" s="45">
        <v>18</v>
      </c>
      <c r="AN1071" s="46" t="s">
        <v>5</v>
      </c>
      <c r="AO1071" s="45">
        <v>29</v>
      </c>
      <c r="AP1071" s="45">
        <v>21773941</v>
      </c>
      <c r="AQ1071" s="45">
        <v>12612724</v>
      </c>
      <c r="AR1071" s="45">
        <v>9161217</v>
      </c>
      <c r="AS1071" s="45">
        <v>61</v>
      </c>
      <c r="AT1071" s="45">
        <v>924491</v>
      </c>
      <c r="AU1071" s="45">
        <v>0.64300000000000002</v>
      </c>
      <c r="AV1071" s="45">
        <v>62</v>
      </c>
      <c r="AW1071" s="45">
        <v>573184</v>
      </c>
    </row>
    <row r="1072" spans="38:49" ht="14.25" customHeight="1">
      <c r="AL1072" s="46" t="s">
        <v>58</v>
      </c>
      <c r="AM1072" s="45">
        <v>19</v>
      </c>
      <c r="AN1072" s="46" t="s">
        <v>6</v>
      </c>
      <c r="AO1072" s="45">
        <v>6</v>
      </c>
      <c r="AP1072" s="45">
        <v>19687504</v>
      </c>
      <c r="AQ1072" s="45">
        <v>9029682</v>
      </c>
      <c r="AR1072" s="45">
        <v>10657822</v>
      </c>
      <c r="AS1072" s="45">
        <v>57</v>
      </c>
      <c r="AT1072" s="45">
        <v>1568741</v>
      </c>
      <c r="AU1072" s="45">
        <v>0.97099999999999997</v>
      </c>
      <c r="AV1072" s="45">
        <v>66</v>
      </c>
      <c r="AW1072" s="45">
        <v>1035369</v>
      </c>
    </row>
    <row r="1073" spans="38:49" ht="14.25" customHeight="1">
      <c r="AL1073" s="46" t="s">
        <v>58</v>
      </c>
      <c r="AM1073" s="45">
        <v>19</v>
      </c>
      <c r="AN1073" s="46" t="s">
        <v>6</v>
      </c>
      <c r="AO1073" s="45">
        <v>6</v>
      </c>
      <c r="AP1073" s="45">
        <v>19687504</v>
      </c>
      <c r="AQ1073" s="45">
        <v>9029682</v>
      </c>
      <c r="AR1073" s="45">
        <v>10657822</v>
      </c>
      <c r="AS1073" s="45">
        <v>58</v>
      </c>
      <c r="AT1073" s="45">
        <v>1571468</v>
      </c>
      <c r="AU1073" s="45">
        <v>1</v>
      </c>
      <c r="AV1073" s="45">
        <v>66</v>
      </c>
      <c r="AW1073" s="45">
        <v>1037169</v>
      </c>
    </row>
    <row r="1074" spans="38:49" ht="14.25" customHeight="1">
      <c r="AL1074" s="46" t="s">
        <v>58</v>
      </c>
      <c r="AM1074" s="45">
        <v>19</v>
      </c>
      <c r="AN1074" s="46" t="s">
        <v>6</v>
      </c>
      <c r="AO1074" s="45">
        <v>6</v>
      </c>
      <c r="AP1074" s="45">
        <v>19687504</v>
      </c>
      <c r="AQ1074" s="45">
        <v>9029682</v>
      </c>
      <c r="AR1074" s="45">
        <v>10657822</v>
      </c>
      <c r="AS1074" s="45">
        <v>59</v>
      </c>
      <c r="AT1074" s="45">
        <v>1527338</v>
      </c>
      <c r="AU1074" s="45">
        <v>1</v>
      </c>
      <c r="AV1074" s="45">
        <v>66</v>
      </c>
      <c r="AW1074" s="45">
        <v>1008043</v>
      </c>
    </row>
    <row r="1075" spans="38:49" ht="14.25" customHeight="1">
      <c r="AL1075" s="46" t="s">
        <v>58</v>
      </c>
      <c r="AM1075" s="45">
        <v>19</v>
      </c>
      <c r="AN1075" s="46" t="s">
        <v>6</v>
      </c>
      <c r="AO1075" s="45">
        <v>6</v>
      </c>
      <c r="AP1075" s="45">
        <v>19687504</v>
      </c>
      <c r="AQ1075" s="45">
        <v>9029682</v>
      </c>
      <c r="AR1075" s="45">
        <v>10657822</v>
      </c>
      <c r="AS1075" s="45">
        <v>60</v>
      </c>
      <c r="AT1075" s="45">
        <v>1482743</v>
      </c>
      <c r="AU1075" s="45">
        <v>1</v>
      </c>
      <c r="AV1075" s="45">
        <v>65</v>
      </c>
      <c r="AW1075" s="45">
        <v>963783</v>
      </c>
    </row>
    <row r="1076" spans="38:49" ht="14.25" customHeight="1">
      <c r="AL1076" s="46" t="s">
        <v>58</v>
      </c>
      <c r="AM1076" s="45">
        <v>19</v>
      </c>
      <c r="AN1076" s="46" t="s">
        <v>6</v>
      </c>
      <c r="AO1076" s="45">
        <v>6</v>
      </c>
      <c r="AP1076" s="45">
        <v>19687504</v>
      </c>
      <c r="AQ1076" s="45">
        <v>9029682</v>
      </c>
      <c r="AR1076" s="45">
        <v>10657822</v>
      </c>
      <c r="AS1076" s="45">
        <v>61</v>
      </c>
      <c r="AT1076" s="45">
        <v>1437696</v>
      </c>
      <c r="AU1076" s="45">
        <v>1</v>
      </c>
      <c r="AV1076" s="45">
        <v>65</v>
      </c>
      <c r="AW1076" s="45">
        <v>934502</v>
      </c>
    </row>
    <row r="1077" spans="38:49" ht="14.25" customHeight="1">
      <c r="AL1077" s="46" t="s">
        <v>58</v>
      </c>
      <c r="AM1077" s="45">
        <v>19</v>
      </c>
      <c r="AN1077" s="46" t="s">
        <v>6</v>
      </c>
      <c r="AO1077" s="45">
        <v>6</v>
      </c>
      <c r="AP1077" s="45">
        <v>19687504</v>
      </c>
      <c r="AQ1077" s="45">
        <v>9029682</v>
      </c>
      <c r="AR1077" s="45">
        <v>10657822</v>
      </c>
      <c r="AS1077" s="45">
        <v>62</v>
      </c>
      <c r="AT1077" s="45">
        <v>1392211</v>
      </c>
      <c r="AU1077" s="45">
        <v>1</v>
      </c>
      <c r="AV1077" s="45">
        <v>65</v>
      </c>
      <c r="AW1077" s="45">
        <v>904937</v>
      </c>
    </row>
    <row r="1078" spans="38:49" ht="14.25" customHeight="1">
      <c r="AL1078" s="46" t="s">
        <v>58</v>
      </c>
      <c r="AM1078" s="45">
        <v>19</v>
      </c>
      <c r="AN1078" s="46" t="s">
        <v>6</v>
      </c>
      <c r="AO1078" s="45">
        <v>6</v>
      </c>
      <c r="AP1078" s="45">
        <v>19687504</v>
      </c>
      <c r="AQ1078" s="45">
        <v>9029682</v>
      </c>
      <c r="AR1078" s="45">
        <v>10657822</v>
      </c>
      <c r="AS1078" s="45">
        <v>63</v>
      </c>
      <c r="AT1078" s="45">
        <v>1346302</v>
      </c>
      <c r="AU1078" s="45">
        <v>1</v>
      </c>
      <c r="AV1078" s="45">
        <v>65</v>
      </c>
      <c r="AW1078" s="45">
        <v>875096</v>
      </c>
    </row>
    <row r="1079" spans="38:49" ht="14.25" customHeight="1">
      <c r="AL1079" s="46" t="s">
        <v>58</v>
      </c>
      <c r="AM1079" s="45">
        <v>19</v>
      </c>
      <c r="AN1079" s="46" t="s">
        <v>6</v>
      </c>
      <c r="AO1079" s="45">
        <v>6</v>
      </c>
      <c r="AP1079" s="45">
        <v>19687504</v>
      </c>
      <c r="AQ1079" s="45">
        <v>9029682</v>
      </c>
      <c r="AR1079" s="45">
        <v>10657822</v>
      </c>
      <c r="AS1079" s="45">
        <v>64</v>
      </c>
      <c r="AT1079" s="45">
        <v>331325</v>
      </c>
      <c r="AU1079" s="45">
        <v>0.255</v>
      </c>
      <c r="AV1079" s="45">
        <v>65</v>
      </c>
      <c r="AW1079" s="45">
        <v>215361</v>
      </c>
    </row>
    <row r="1080" spans="38:49" ht="14.25" customHeight="1">
      <c r="AL1080" s="46" t="s">
        <v>58</v>
      </c>
      <c r="AM1080" s="45">
        <v>20</v>
      </c>
      <c r="AN1080" s="46" t="s">
        <v>6</v>
      </c>
      <c r="AO1080" s="45">
        <v>13</v>
      </c>
      <c r="AP1080" s="45">
        <v>17617398</v>
      </c>
      <c r="AQ1080" s="45">
        <v>5210850</v>
      </c>
      <c r="AR1080" s="45">
        <v>12406548</v>
      </c>
      <c r="AS1080" s="45">
        <v>58</v>
      </c>
      <c r="AT1080" s="45">
        <v>1070102</v>
      </c>
      <c r="AU1080" s="45">
        <v>0.68100000000000005</v>
      </c>
      <c r="AV1080" s="45">
        <v>68</v>
      </c>
      <c r="AW1080" s="45">
        <v>727669</v>
      </c>
    </row>
    <row r="1081" spans="38:49" ht="14.25" customHeight="1">
      <c r="AL1081" s="46" t="s">
        <v>58</v>
      </c>
      <c r="AM1081" s="45">
        <v>20</v>
      </c>
      <c r="AN1081" s="46" t="s">
        <v>6</v>
      </c>
      <c r="AO1081" s="45">
        <v>13</v>
      </c>
      <c r="AP1081" s="45">
        <v>17617398</v>
      </c>
      <c r="AQ1081" s="45">
        <v>5210850</v>
      </c>
      <c r="AR1081" s="45">
        <v>12406548</v>
      </c>
      <c r="AS1081" s="45">
        <v>59</v>
      </c>
      <c r="AT1081" s="45">
        <v>1527338</v>
      </c>
      <c r="AU1081" s="45">
        <v>1</v>
      </c>
      <c r="AV1081" s="45">
        <v>68</v>
      </c>
      <c r="AW1081" s="45">
        <v>1038590</v>
      </c>
    </row>
    <row r="1082" spans="38:49" ht="14.25" customHeight="1">
      <c r="AL1082" s="46" t="s">
        <v>58</v>
      </c>
      <c r="AM1082" s="45">
        <v>20</v>
      </c>
      <c r="AN1082" s="46" t="s">
        <v>6</v>
      </c>
      <c r="AO1082" s="45">
        <v>13</v>
      </c>
      <c r="AP1082" s="45">
        <v>17617398</v>
      </c>
      <c r="AQ1082" s="45">
        <v>5210850</v>
      </c>
      <c r="AR1082" s="45">
        <v>12406548</v>
      </c>
      <c r="AS1082" s="45">
        <v>60</v>
      </c>
      <c r="AT1082" s="45">
        <v>1482743</v>
      </c>
      <c r="AU1082" s="45">
        <v>1</v>
      </c>
      <c r="AV1082" s="45">
        <v>68</v>
      </c>
      <c r="AW1082" s="45">
        <v>1008265</v>
      </c>
    </row>
    <row r="1083" spans="38:49" ht="14.25" customHeight="1">
      <c r="AL1083" s="46" t="s">
        <v>58</v>
      </c>
      <c r="AM1083" s="45">
        <v>20</v>
      </c>
      <c r="AN1083" s="46" t="s">
        <v>6</v>
      </c>
      <c r="AO1083" s="45">
        <v>13</v>
      </c>
      <c r="AP1083" s="45">
        <v>17617398</v>
      </c>
      <c r="AQ1083" s="45">
        <v>5210850</v>
      </c>
      <c r="AR1083" s="45">
        <v>12406548</v>
      </c>
      <c r="AS1083" s="45">
        <v>61</v>
      </c>
      <c r="AT1083" s="45">
        <v>1437696</v>
      </c>
      <c r="AU1083" s="45">
        <v>1</v>
      </c>
      <c r="AV1083" s="45">
        <v>68</v>
      </c>
      <c r="AW1083" s="45">
        <v>977633</v>
      </c>
    </row>
    <row r="1084" spans="38:49" ht="14.25" customHeight="1">
      <c r="AL1084" s="46" t="s">
        <v>58</v>
      </c>
      <c r="AM1084" s="45">
        <v>20</v>
      </c>
      <c r="AN1084" s="46" t="s">
        <v>6</v>
      </c>
      <c r="AO1084" s="45">
        <v>13</v>
      </c>
      <c r="AP1084" s="45">
        <v>17617398</v>
      </c>
      <c r="AQ1084" s="45">
        <v>5210850</v>
      </c>
      <c r="AR1084" s="45">
        <v>12406548</v>
      </c>
      <c r="AS1084" s="45">
        <v>62</v>
      </c>
      <c r="AT1084" s="45">
        <v>1392211</v>
      </c>
      <c r="AU1084" s="45">
        <v>1</v>
      </c>
      <c r="AV1084" s="45">
        <v>68</v>
      </c>
      <c r="AW1084" s="45">
        <v>946703</v>
      </c>
    </row>
    <row r="1085" spans="38:49" ht="14.25" customHeight="1">
      <c r="AL1085" s="46" t="s">
        <v>58</v>
      </c>
      <c r="AM1085" s="45">
        <v>20</v>
      </c>
      <c r="AN1085" s="46" t="s">
        <v>6</v>
      </c>
      <c r="AO1085" s="45">
        <v>13</v>
      </c>
      <c r="AP1085" s="45">
        <v>17617398</v>
      </c>
      <c r="AQ1085" s="45">
        <v>5210850</v>
      </c>
      <c r="AR1085" s="45">
        <v>12406548</v>
      </c>
      <c r="AS1085" s="45">
        <v>63</v>
      </c>
      <c r="AT1085" s="45">
        <v>1346302</v>
      </c>
      <c r="AU1085" s="45">
        <v>1</v>
      </c>
      <c r="AV1085" s="45">
        <v>68</v>
      </c>
      <c r="AW1085" s="45">
        <v>915485</v>
      </c>
    </row>
    <row r="1086" spans="38:49" ht="14.25" customHeight="1">
      <c r="AL1086" s="46" t="s">
        <v>58</v>
      </c>
      <c r="AM1086" s="45">
        <v>20</v>
      </c>
      <c r="AN1086" s="46" t="s">
        <v>6</v>
      </c>
      <c r="AO1086" s="45">
        <v>13</v>
      </c>
      <c r="AP1086" s="45">
        <v>17617398</v>
      </c>
      <c r="AQ1086" s="45">
        <v>5210850</v>
      </c>
      <c r="AR1086" s="45">
        <v>12406548</v>
      </c>
      <c r="AS1086" s="45">
        <v>64</v>
      </c>
      <c r="AT1086" s="45">
        <v>1299983</v>
      </c>
      <c r="AU1086" s="45">
        <v>1</v>
      </c>
      <c r="AV1086" s="45">
        <v>68</v>
      </c>
      <c r="AW1086" s="45">
        <v>883988</v>
      </c>
    </row>
    <row r="1087" spans="38:49" ht="14.25" customHeight="1">
      <c r="AL1087" s="46" t="s">
        <v>58</v>
      </c>
      <c r="AM1087" s="45">
        <v>20</v>
      </c>
      <c r="AN1087" s="46" t="s">
        <v>6</v>
      </c>
      <c r="AO1087" s="45">
        <v>13</v>
      </c>
      <c r="AP1087" s="45">
        <v>17617398</v>
      </c>
      <c r="AQ1087" s="45">
        <v>5210850</v>
      </c>
      <c r="AR1087" s="45">
        <v>12406548</v>
      </c>
      <c r="AS1087" s="45">
        <v>65</v>
      </c>
      <c r="AT1087" s="45">
        <v>1253268</v>
      </c>
      <c r="AU1087" s="45">
        <v>1</v>
      </c>
      <c r="AV1087" s="45">
        <v>69</v>
      </c>
      <c r="AW1087" s="45">
        <v>864755</v>
      </c>
    </row>
    <row r="1088" spans="38:49" ht="14.25" customHeight="1">
      <c r="AL1088" s="46" t="s">
        <v>58</v>
      </c>
      <c r="AM1088" s="45">
        <v>20</v>
      </c>
      <c r="AN1088" s="46" t="s">
        <v>6</v>
      </c>
      <c r="AO1088" s="45">
        <v>13</v>
      </c>
      <c r="AP1088" s="45">
        <v>17617398</v>
      </c>
      <c r="AQ1088" s="45">
        <v>5210850</v>
      </c>
      <c r="AR1088" s="45">
        <v>12406548</v>
      </c>
      <c r="AS1088" s="45">
        <v>66</v>
      </c>
      <c r="AT1088" s="45">
        <v>1596906</v>
      </c>
      <c r="AU1088" s="45">
        <v>0.88300000000000001</v>
      </c>
      <c r="AV1088" s="45">
        <v>69</v>
      </c>
      <c r="AW1088" s="45">
        <v>1101865</v>
      </c>
    </row>
    <row r="1089" spans="38:49" ht="14.25" customHeight="1">
      <c r="AL1089" s="46" t="s">
        <v>58</v>
      </c>
      <c r="AM1089" s="45">
        <v>21</v>
      </c>
      <c r="AN1089" s="46" t="s">
        <v>6</v>
      </c>
      <c r="AO1089" s="45">
        <v>20</v>
      </c>
      <c r="AP1089" s="45">
        <v>15582258</v>
      </c>
      <c r="AQ1089" s="45">
        <v>1160981</v>
      </c>
      <c r="AR1089" s="45">
        <v>14421277</v>
      </c>
      <c r="AS1089" s="45">
        <v>59</v>
      </c>
      <c r="AT1089" s="45">
        <v>562300</v>
      </c>
      <c r="AU1089" s="45">
        <v>0.36799999999999999</v>
      </c>
      <c r="AV1089" s="45">
        <v>70</v>
      </c>
      <c r="AW1089" s="45">
        <v>393610</v>
      </c>
    </row>
    <row r="1090" spans="38:49" ht="14.25" customHeight="1">
      <c r="AL1090" s="46" t="s">
        <v>58</v>
      </c>
      <c r="AM1090" s="45">
        <v>21</v>
      </c>
      <c r="AN1090" s="46" t="s">
        <v>6</v>
      </c>
      <c r="AO1090" s="45">
        <v>20</v>
      </c>
      <c r="AP1090" s="45">
        <v>15582258</v>
      </c>
      <c r="AQ1090" s="45">
        <v>1160981</v>
      </c>
      <c r="AR1090" s="45">
        <v>14421277</v>
      </c>
      <c r="AS1090" s="45">
        <v>60</v>
      </c>
      <c r="AT1090" s="45">
        <v>1482743</v>
      </c>
      <c r="AU1090" s="45">
        <v>1</v>
      </c>
      <c r="AV1090" s="45">
        <v>71</v>
      </c>
      <c r="AW1090" s="45">
        <v>1052748</v>
      </c>
    </row>
    <row r="1091" spans="38:49" ht="14.25" customHeight="1">
      <c r="AL1091" s="46" t="s">
        <v>58</v>
      </c>
      <c r="AM1091" s="45">
        <v>21</v>
      </c>
      <c r="AN1091" s="46" t="s">
        <v>6</v>
      </c>
      <c r="AO1091" s="45">
        <v>20</v>
      </c>
      <c r="AP1091" s="45">
        <v>15582258</v>
      </c>
      <c r="AQ1091" s="45">
        <v>1160981</v>
      </c>
      <c r="AR1091" s="45">
        <v>14421277</v>
      </c>
      <c r="AS1091" s="45">
        <v>61</v>
      </c>
      <c r="AT1091" s="45">
        <v>1437696</v>
      </c>
      <c r="AU1091" s="45">
        <v>1</v>
      </c>
      <c r="AV1091" s="45">
        <v>71</v>
      </c>
      <c r="AW1091" s="45">
        <v>1020764</v>
      </c>
    </row>
    <row r="1092" spans="38:49" ht="14.25" customHeight="1">
      <c r="AL1092" s="46" t="s">
        <v>58</v>
      </c>
      <c r="AM1092" s="45">
        <v>21</v>
      </c>
      <c r="AN1092" s="46" t="s">
        <v>6</v>
      </c>
      <c r="AO1092" s="45">
        <v>20</v>
      </c>
      <c r="AP1092" s="45">
        <v>15582258</v>
      </c>
      <c r="AQ1092" s="45">
        <v>1160981</v>
      </c>
      <c r="AR1092" s="45">
        <v>14421277</v>
      </c>
      <c r="AS1092" s="45">
        <v>62</v>
      </c>
      <c r="AT1092" s="45">
        <v>1392211</v>
      </c>
      <c r="AU1092" s="45">
        <v>1</v>
      </c>
      <c r="AV1092" s="45">
        <v>71</v>
      </c>
      <c r="AW1092" s="45">
        <v>988470</v>
      </c>
    </row>
    <row r="1093" spans="38:49" ht="14.25" customHeight="1">
      <c r="AL1093" s="46" t="s">
        <v>58</v>
      </c>
      <c r="AM1093" s="45">
        <v>21</v>
      </c>
      <c r="AN1093" s="46" t="s">
        <v>6</v>
      </c>
      <c r="AO1093" s="45">
        <v>20</v>
      </c>
      <c r="AP1093" s="45">
        <v>15582258</v>
      </c>
      <c r="AQ1093" s="45">
        <v>1160981</v>
      </c>
      <c r="AR1093" s="45">
        <v>14421277</v>
      </c>
      <c r="AS1093" s="45">
        <v>63</v>
      </c>
      <c r="AT1093" s="45">
        <v>1346302</v>
      </c>
      <c r="AU1093" s="45">
        <v>1</v>
      </c>
      <c r="AV1093" s="45">
        <v>71</v>
      </c>
      <c r="AW1093" s="45">
        <v>955874</v>
      </c>
    </row>
    <row r="1094" spans="38:49" ht="14.25" customHeight="1">
      <c r="AL1094" s="46" t="s">
        <v>58</v>
      </c>
      <c r="AM1094" s="45">
        <v>21</v>
      </c>
      <c r="AN1094" s="46" t="s">
        <v>6</v>
      </c>
      <c r="AO1094" s="45">
        <v>20</v>
      </c>
      <c r="AP1094" s="45">
        <v>15582258</v>
      </c>
      <c r="AQ1094" s="45">
        <v>1160981</v>
      </c>
      <c r="AR1094" s="45">
        <v>14421277</v>
      </c>
      <c r="AS1094" s="45">
        <v>64</v>
      </c>
      <c r="AT1094" s="45">
        <v>1299983</v>
      </c>
      <c r="AU1094" s="45">
        <v>1</v>
      </c>
      <c r="AV1094" s="45">
        <v>71</v>
      </c>
      <c r="AW1094" s="45">
        <v>922988</v>
      </c>
    </row>
    <row r="1095" spans="38:49" ht="14.25" customHeight="1">
      <c r="AL1095" s="46" t="s">
        <v>58</v>
      </c>
      <c r="AM1095" s="45">
        <v>21</v>
      </c>
      <c r="AN1095" s="46" t="s">
        <v>6</v>
      </c>
      <c r="AO1095" s="45">
        <v>20</v>
      </c>
      <c r="AP1095" s="45">
        <v>15582258</v>
      </c>
      <c r="AQ1095" s="45">
        <v>1160981</v>
      </c>
      <c r="AR1095" s="45">
        <v>14421277</v>
      </c>
      <c r="AS1095" s="45">
        <v>65</v>
      </c>
      <c r="AT1095" s="45">
        <v>1253268</v>
      </c>
      <c r="AU1095" s="45">
        <v>1</v>
      </c>
      <c r="AV1095" s="45">
        <v>72</v>
      </c>
      <c r="AW1095" s="45">
        <v>902353</v>
      </c>
    </row>
    <row r="1096" spans="38:49" ht="14.25" customHeight="1">
      <c r="AL1096" s="46" t="s">
        <v>58</v>
      </c>
      <c r="AM1096" s="45">
        <v>21</v>
      </c>
      <c r="AN1096" s="46" t="s">
        <v>6</v>
      </c>
      <c r="AO1096" s="45">
        <v>20</v>
      </c>
      <c r="AP1096" s="45">
        <v>15582258</v>
      </c>
      <c r="AQ1096" s="45">
        <v>1160981</v>
      </c>
      <c r="AR1096" s="45">
        <v>14421277</v>
      </c>
      <c r="AS1096" s="45">
        <v>66</v>
      </c>
      <c r="AT1096" s="45">
        <v>1809257</v>
      </c>
      <c r="AU1096" s="45">
        <v>1</v>
      </c>
      <c r="AV1096" s="45">
        <v>72</v>
      </c>
      <c r="AW1096" s="45">
        <v>1302665</v>
      </c>
    </row>
    <row r="1097" spans="38:49" ht="14.25" customHeight="1">
      <c r="AL1097" s="46" t="s">
        <v>58</v>
      </c>
      <c r="AM1097" s="45">
        <v>21</v>
      </c>
      <c r="AN1097" s="46" t="s">
        <v>6</v>
      </c>
      <c r="AO1097" s="45">
        <v>20</v>
      </c>
      <c r="AP1097" s="45">
        <v>15582258</v>
      </c>
      <c r="AQ1097" s="45">
        <v>1160981</v>
      </c>
      <c r="AR1097" s="45">
        <v>14421277</v>
      </c>
      <c r="AS1097" s="45">
        <v>67</v>
      </c>
      <c r="AT1097" s="45">
        <v>1738061</v>
      </c>
      <c r="AU1097" s="45">
        <v>1</v>
      </c>
      <c r="AV1097" s="45">
        <v>72</v>
      </c>
      <c r="AW1097" s="45">
        <v>1251404</v>
      </c>
    </row>
    <row r="1098" spans="38:49" ht="14.25" customHeight="1">
      <c r="AL1098" s="46" t="s">
        <v>58</v>
      </c>
      <c r="AM1098" s="45">
        <v>21</v>
      </c>
      <c r="AN1098" s="46" t="s">
        <v>6</v>
      </c>
      <c r="AO1098" s="45">
        <v>20</v>
      </c>
      <c r="AP1098" s="45">
        <v>15582258</v>
      </c>
      <c r="AQ1098" s="45">
        <v>1160981</v>
      </c>
      <c r="AR1098" s="45">
        <v>14421277</v>
      </c>
      <c r="AS1098" s="45">
        <v>68</v>
      </c>
      <c r="AT1098" s="45">
        <v>1666335</v>
      </c>
      <c r="AU1098" s="45">
        <v>1</v>
      </c>
      <c r="AV1098" s="45">
        <v>73</v>
      </c>
      <c r="AW1098" s="45">
        <v>1216425</v>
      </c>
    </row>
    <row r="1099" spans="38:49" ht="14.25" customHeight="1">
      <c r="AL1099" s="46" t="s">
        <v>58</v>
      </c>
      <c r="AM1099" s="45">
        <v>21</v>
      </c>
      <c r="AN1099" s="46" t="s">
        <v>6</v>
      </c>
      <c r="AO1099" s="45">
        <v>20</v>
      </c>
      <c r="AP1099" s="45">
        <v>15582258</v>
      </c>
      <c r="AQ1099" s="45">
        <v>1160981</v>
      </c>
      <c r="AR1099" s="45">
        <v>14421277</v>
      </c>
      <c r="AS1099" s="45">
        <v>69</v>
      </c>
      <c r="AT1099" s="45">
        <v>433121</v>
      </c>
      <c r="AU1099" s="45">
        <v>0.27200000000000002</v>
      </c>
      <c r="AV1099" s="45">
        <v>73</v>
      </c>
      <c r="AW1099" s="45">
        <v>316178</v>
      </c>
    </row>
    <row r="1100" spans="38:49" ht="14.25" customHeight="1">
      <c r="AL1100" s="46" t="s">
        <v>58</v>
      </c>
      <c r="AM1100" s="45">
        <v>22</v>
      </c>
      <c r="AN1100" s="46" t="s">
        <v>6</v>
      </c>
      <c r="AO1100" s="45">
        <v>27</v>
      </c>
      <c r="AP1100" s="45">
        <v>13600720</v>
      </c>
      <c r="AQ1100" s="45">
        <v>0</v>
      </c>
      <c r="AR1100" s="45">
        <v>13600720</v>
      </c>
      <c r="AS1100" s="45">
        <v>60</v>
      </c>
      <c r="AT1100" s="45">
        <v>63505</v>
      </c>
      <c r="AU1100" s="45">
        <v>4.2999999999999997E-2</v>
      </c>
      <c r="AV1100" s="45">
        <v>73</v>
      </c>
      <c r="AW1100" s="45">
        <v>46359</v>
      </c>
    </row>
    <row r="1101" spans="38:49" ht="14.25" customHeight="1">
      <c r="AL1101" s="46" t="s">
        <v>58</v>
      </c>
      <c r="AM1101" s="45">
        <v>22</v>
      </c>
      <c r="AN1101" s="46" t="s">
        <v>6</v>
      </c>
      <c r="AO1101" s="45">
        <v>27</v>
      </c>
      <c r="AP1101" s="45">
        <v>13600720</v>
      </c>
      <c r="AQ1101" s="45">
        <v>0</v>
      </c>
      <c r="AR1101" s="45">
        <v>13600720</v>
      </c>
      <c r="AS1101" s="45">
        <v>61</v>
      </c>
      <c r="AT1101" s="45">
        <v>1437696</v>
      </c>
      <c r="AU1101" s="45">
        <v>1</v>
      </c>
      <c r="AV1101" s="45">
        <v>73</v>
      </c>
      <c r="AW1101" s="45">
        <v>1049518</v>
      </c>
    </row>
    <row r="1102" spans="38:49" ht="14.25" customHeight="1">
      <c r="AL1102" s="46" t="s">
        <v>58</v>
      </c>
      <c r="AM1102" s="45">
        <v>22</v>
      </c>
      <c r="AN1102" s="46" t="s">
        <v>6</v>
      </c>
      <c r="AO1102" s="45">
        <v>27</v>
      </c>
      <c r="AP1102" s="45">
        <v>13600720</v>
      </c>
      <c r="AQ1102" s="45">
        <v>0</v>
      </c>
      <c r="AR1102" s="45">
        <v>13600720</v>
      </c>
      <c r="AS1102" s="45">
        <v>62</v>
      </c>
      <c r="AT1102" s="45">
        <v>1392211</v>
      </c>
      <c r="AU1102" s="45">
        <v>1</v>
      </c>
      <c r="AV1102" s="45">
        <v>73</v>
      </c>
      <c r="AW1102" s="45">
        <v>1016314</v>
      </c>
    </row>
    <row r="1103" spans="38:49" ht="14.25" customHeight="1">
      <c r="AL1103" s="46" t="s">
        <v>58</v>
      </c>
      <c r="AM1103" s="45">
        <v>22</v>
      </c>
      <c r="AN1103" s="46" t="s">
        <v>6</v>
      </c>
      <c r="AO1103" s="45">
        <v>27</v>
      </c>
      <c r="AP1103" s="45">
        <v>13600720</v>
      </c>
      <c r="AQ1103" s="45">
        <v>0</v>
      </c>
      <c r="AR1103" s="45">
        <v>13600720</v>
      </c>
      <c r="AS1103" s="45">
        <v>63</v>
      </c>
      <c r="AT1103" s="45">
        <v>1346302</v>
      </c>
      <c r="AU1103" s="45">
        <v>1</v>
      </c>
      <c r="AV1103" s="45">
        <v>73</v>
      </c>
      <c r="AW1103" s="45">
        <v>982800</v>
      </c>
    </row>
    <row r="1104" spans="38:49" ht="14.25" customHeight="1">
      <c r="AL1104" s="46" t="s">
        <v>58</v>
      </c>
      <c r="AM1104" s="45">
        <v>22</v>
      </c>
      <c r="AN1104" s="46" t="s">
        <v>6</v>
      </c>
      <c r="AO1104" s="45">
        <v>27</v>
      </c>
      <c r="AP1104" s="45">
        <v>13600720</v>
      </c>
      <c r="AQ1104" s="45">
        <v>0</v>
      </c>
      <c r="AR1104" s="45">
        <v>13600720</v>
      </c>
      <c r="AS1104" s="45">
        <v>64</v>
      </c>
      <c r="AT1104" s="45">
        <v>1299983</v>
      </c>
      <c r="AU1104" s="45">
        <v>1</v>
      </c>
      <c r="AV1104" s="45">
        <v>74</v>
      </c>
      <c r="AW1104" s="45">
        <v>961987</v>
      </c>
    </row>
    <row r="1105" spans="38:49" ht="14.25" customHeight="1">
      <c r="AL1105" s="46" t="s">
        <v>58</v>
      </c>
      <c r="AM1105" s="45">
        <v>22</v>
      </c>
      <c r="AN1105" s="46" t="s">
        <v>6</v>
      </c>
      <c r="AO1105" s="45">
        <v>27</v>
      </c>
      <c r="AP1105" s="45">
        <v>13600720</v>
      </c>
      <c r="AQ1105" s="45">
        <v>0</v>
      </c>
      <c r="AR1105" s="45">
        <v>13600720</v>
      </c>
      <c r="AS1105" s="45">
        <v>65</v>
      </c>
      <c r="AT1105" s="45">
        <v>1253268</v>
      </c>
      <c r="AU1105" s="45">
        <v>1</v>
      </c>
      <c r="AV1105" s="45">
        <v>74</v>
      </c>
      <c r="AW1105" s="45">
        <v>927418</v>
      </c>
    </row>
    <row r="1106" spans="38:49" ht="14.25" customHeight="1">
      <c r="AL1106" s="46" t="s">
        <v>58</v>
      </c>
      <c r="AM1106" s="45">
        <v>22</v>
      </c>
      <c r="AN1106" s="46" t="s">
        <v>6</v>
      </c>
      <c r="AO1106" s="45">
        <v>27</v>
      </c>
      <c r="AP1106" s="45">
        <v>13600720</v>
      </c>
      <c r="AQ1106" s="45">
        <v>0</v>
      </c>
      <c r="AR1106" s="45">
        <v>13600720</v>
      </c>
      <c r="AS1106" s="45">
        <v>66</v>
      </c>
      <c r="AT1106" s="45">
        <v>1809257</v>
      </c>
      <c r="AU1106" s="45">
        <v>1</v>
      </c>
      <c r="AV1106" s="45">
        <v>74</v>
      </c>
      <c r="AW1106" s="45">
        <v>1338850</v>
      </c>
    </row>
    <row r="1107" spans="38:49" ht="14.25" customHeight="1">
      <c r="AL1107" s="46" t="s">
        <v>58</v>
      </c>
      <c r="AM1107" s="45">
        <v>22</v>
      </c>
      <c r="AN1107" s="46" t="s">
        <v>6</v>
      </c>
      <c r="AO1107" s="45">
        <v>27</v>
      </c>
      <c r="AP1107" s="45">
        <v>13600720</v>
      </c>
      <c r="AQ1107" s="45">
        <v>0</v>
      </c>
      <c r="AR1107" s="45">
        <v>13600720</v>
      </c>
      <c r="AS1107" s="45">
        <v>67</v>
      </c>
      <c r="AT1107" s="45">
        <v>1738061</v>
      </c>
      <c r="AU1107" s="45">
        <v>1</v>
      </c>
      <c r="AV1107" s="45">
        <v>75</v>
      </c>
      <c r="AW1107" s="45">
        <v>1303546</v>
      </c>
    </row>
    <row r="1108" spans="38:49" ht="14.25" customHeight="1">
      <c r="AL1108" s="46" t="s">
        <v>58</v>
      </c>
      <c r="AM1108" s="45">
        <v>22</v>
      </c>
      <c r="AN1108" s="46" t="s">
        <v>6</v>
      </c>
      <c r="AO1108" s="45">
        <v>27</v>
      </c>
      <c r="AP1108" s="45">
        <v>13600720</v>
      </c>
      <c r="AQ1108" s="45">
        <v>0</v>
      </c>
      <c r="AR1108" s="45">
        <v>13600720</v>
      </c>
      <c r="AS1108" s="45">
        <v>68</v>
      </c>
      <c r="AT1108" s="45">
        <v>1666335</v>
      </c>
      <c r="AU1108" s="45">
        <v>1</v>
      </c>
      <c r="AV1108" s="45">
        <v>76</v>
      </c>
      <c r="AW1108" s="45">
        <v>1266415</v>
      </c>
    </row>
    <row r="1109" spans="38:49" ht="14.25" customHeight="1">
      <c r="AL1109" s="46" t="s">
        <v>58</v>
      </c>
      <c r="AM1109" s="45">
        <v>22</v>
      </c>
      <c r="AN1109" s="46" t="s">
        <v>6</v>
      </c>
      <c r="AO1109" s="45">
        <v>27</v>
      </c>
      <c r="AP1109" s="45">
        <v>13600720</v>
      </c>
      <c r="AQ1109" s="45">
        <v>0</v>
      </c>
      <c r="AR1109" s="45">
        <v>13600720</v>
      </c>
      <c r="AS1109" s="45">
        <v>69</v>
      </c>
      <c r="AT1109" s="45">
        <v>1594102</v>
      </c>
      <c r="AU1109" s="45">
        <v>1</v>
      </c>
      <c r="AV1109" s="45">
        <v>76</v>
      </c>
      <c r="AW1109" s="45">
        <v>1211518</v>
      </c>
    </row>
    <row r="1110" spans="38:49" ht="14.25" customHeight="1">
      <c r="AL1110" s="46" t="s">
        <v>58</v>
      </c>
      <c r="AM1110" s="45">
        <v>23</v>
      </c>
      <c r="AN1110" s="46" t="s">
        <v>7</v>
      </c>
      <c r="AO1110" s="45">
        <v>3</v>
      </c>
      <c r="AP1110" s="45">
        <v>11691420</v>
      </c>
      <c r="AQ1110" s="45">
        <v>0</v>
      </c>
      <c r="AR1110" s="45">
        <v>11691420</v>
      </c>
      <c r="AS1110" s="45">
        <v>62</v>
      </c>
      <c r="AT1110" s="45">
        <v>984111</v>
      </c>
      <c r="AU1110" s="45">
        <v>0.70699999999999996</v>
      </c>
      <c r="AV1110" s="45">
        <v>75</v>
      </c>
      <c r="AW1110" s="45">
        <v>738083</v>
      </c>
    </row>
    <row r="1111" spans="38:49" ht="14.25" customHeight="1">
      <c r="AL1111" s="46" t="s">
        <v>58</v>
      </c>
      <c r="AM1111" s="45">
        <v>23</v>
      </c>
      <c r="AN1111" s="46" t="s">
        <v>7</v>
      </c>
      <c r="AO1111" s="45">
        <v>3</v>
      </c>
      <c r="AP1111" s="45">
        <v>11691420</v>
      </c>
      <c r="AQ1111" s="45">
        <v>0</v>
      </c>
      <c r="AR1111" s="45">
        <v>11691420</v>
      </c>
      <c r="AS1111" s="45">
        <v>63</v>
      </c>
      <c r="AT1111" s="45">
        <v>1346302</v>
      </c>
      <c r="AU1111" s="45">
        <v>1</v>
      </c>
      <c r="AV1111" s="45">
        <v>75</v>
      </c>
      <c r="AW1111" s="45">
        <v>1009726</v>
      </c>
    </row>
    <row r="1112" spans="38:49" ht="14.25" customHeight="1">
      <c r="AL1112" s="46" t="s">
        <v>58</v>
      </c>
      <c r="AM1112" s="45">
        <v>23</v>
      </c>
      <c r="AN1112" s="46" t="s">
        <v>7</v>
      </c>
      <c r="AO1112" s="45">
        <v>3</v>
      </c>
      <c r="AP1112" s="45">
        <v>11691420</v>
      </c>
      <c r="AQ1112" s="45">
        <v>0</v>
      </c>
      <c r="AR1112" s="45">
        <v>11691420</v>
      </c>
      <c r="AS1112" s="45">
        <v>64</v>
      </c>
      <c r="AT1112" s="45">
        <v>1299983</v>
      </c>
      <c r="AU1112" s="45">
        <v>1</v>
      </c>
      <c r="AV1112" s="45">
        <v>76</v>
      </c>
      <c r="AW1112" s="45">
        <v>987987</v>
      </c>
    </row>
    <row r="1113" spans="38:49" ht="14.25" customHeight="1">
      <c r="AL1113" s="46" t="s">
        <v>58</v>
      </c>
      <c r="AM1113" s="45">
        <v>23</v>
      </c>
      <c r="AN1113" s="46" t="s">
        <v>7</v>
      </c>
      <c r="AO1113" s="45">
        <v>3</v>
      </c>
      <c r="AP1113" s="45">
        <v>11691420</v>
      </c>
      <c r="AQ1113" s="45">
        <v>0</v>
      </c>
      <c r="AR1113" s="45">
        <v>11691420</v>
      </c>
      <c r="AS1113" s="45">
        <v>65</v>
      </c>
      <c r="AT1113" s="45">
        <v>1253268</v>
      </c>
      <c r="AU1113" s="45">
        <v>1</v>
      </c>
      <c r="AV1113" s="45">
        <v>76</v>
      </c>
      <c r="AW1113" s="45">
        <v>952484</v>
      </c>
    </row>
    <row r="1114" spans="38:49" ht="14.25" customHeight="1">
      <c r="AL1114" s="46" t="s">
        <v>58</v>
      </c>
      <c r="AM1114" s="45">
        <v>23</v>
      </c>
      <c r="AN1114" s="46" t="s">
        <v>7</v>
      </c>
      <c r="AO1114" s="45">
        <v>3</v>
      </c>
      <c r="AP1114" s="45">
        <v>11691420</v>
      </c>
      <c r="AQ1114" s="45">
        <v>0</v>
      </c>
      <c r="AR1114" s="45">
        <v>11691420</v>
      </c>
      <c r="AS1114" s="45">
        <v>66</v>
      </c>
      <c r="AT1114" s="45">
        <v>1809257</v>
      </c>
      <c r="AU1114" s="45">
        <v>1</v>
      </c>
      <c r="AV1114" s="45">
        <v>77</v>
      </c>
      <c r="AW1114" s="45">
        <v>1393128</v>
      </c>
    </row>
    <row r="1115" spans="38:49" ht="14.25" customHeight="1">
      <c r="AL1115" s="46" t="s">
        <v>58</v>
      </c>
      <c r="AM1115" s="45">
        <v>23</v>
      </c>
      <c r="AN1115" s="46" t="s">
        <v>7</v>
      </c>
      <c r="AO1115" s="45">
        <v>3</v>
      </c>
      <c r="AP1115" s="45">
        <v>11691420</v>
      </c>
      <c r="AQ1115" s="45">
        <v>0</v>
      </c>
      <c r="AR1115" s="45">
        <v>11691420</v>
      </c>
      <c r="AS1115" s="45">
        <v>67</v>
      </c>
      <c r="AT1115" s="45">
        <v>1738061</v>
      </c>
      <c r="AU1115" s="45">
        <v>1</v>
      </c>
      <c r="AV1115" s="45">
        <v>77</v>
      </c>
      <c r="AW1115" s="45">
        <v>1338307</v>
      </c>
    </row>
    <row r="1116" spans="38:49" ht="14.25" customHeight="1">
      <c r="AL1116" s="46" t="s">
        <v>58</v>
      </c>
      <c r="AM1116" s="45">
        <v>23</v>
      </c>
      <c r="AN1116" s="46" t="s">
        <v>7</v>
      </c>
      <c r="AO1116" s="45">
        <v>3</v>
      </c>
      <c r="AP1116" s="45">
        <v>11691420</v>
      </c>
      <c r="AQ1116" s="45">
        <v>0</v>
      </c>
      <c r="AR1116" s="45">
        <v>11691420</v>
      </c>
      <c r="AS1116" s="45">
        <v>68</v>
      </c>
      <c r="AT1116" s="45">
        <v>1666335</v>
      </c>
      <c r="AU1116" s="45">
        <v>1</v>
      </c>
      <c r="AV1116" s="45">
        <v>78</v>
      </c>
      <c r="AW1116" s="45">
        <v>1299741</v>
      </c>
    </row>
    <row r="1117" spans="38:49" ht="14.25" customHeight="1">
      <c r="AL1117" s="46" t="s">
        <v>58</v>
      </c>
      <c r="AM1117" s="45">
        <v>23</v>
      </c>
      <c r="AN1117" s="46" t="s">
        <v>7</v>
      </c>
      <c r="AO1117" s="45">
        <v>3</v>
      </c>
      <c r="AP1117" s="45">
        <v>11691420</v>
      </c>
      <c r="AQ1117" s="45">
        <v>0</v>
      </c>
      <c r="AR1117" s="45">
        <v>11691420</v>
      </c>
      <c r="AS1117" s="45">
        <v>69</v>
      </c>
      <c r="AT1117" s="45">
        <v>1594102</v>
      </c>
      <c r="AU1117" s="45">
        <v>1</v>
      </c>
      <c r="AV1117" s="45">
        <v>79</v>
      </c>
      <c r="AW1117" s="45">
        <v>1259341</v>
      </c>
    </row>
    <row r="1118" spans="38:49" ht="14.25" customHeight="1">
      <c r="AL1118" s="46" t="s">
        <v>58</v>
      </c>
      <c r="AM1118" s="45">
        <v>24</v>
      </c>
      <c r="AN1118" s="46" t="s">
        <v>7</v>
      </c>
      <c r="AO1118" s="45">
        <v>10</v>
      </c>
      <c r="AP1118" s="45">
        <v>9872994</v>
      </c>
      <c r="AQ1118" s="45">
        <v>0</v>
      </c>
      <c r="AR1118" s="45">
        <v>9872994</v>
      </c>
      <c r="AS1118" s="45">
        <v>63</v>
      </c>
      <c r="AT1118" s="45">
        <v>511987</v>
      </c>
      <c r="AU1118" s="45">
        <v>0.38</v>
      </c>
      <c r="AV1118" s="45">
        <v>76</v>
      </c>
      <c r="AW1118" s="45">
        <v>389110</v>
      </c>
    </row>
    <row r="1119" spans="38:49" ht="14.25" customHeight="1">
      <c r="AL1119" s="46" t="s">
        <v>58</v>
      </c>
      <c r="AM1119" s="45">
        <v>24</v>
      </c>
      <c r="AN1119" s="46" t="s">
        <v>7</v>
      </c>
      <c r="AO1119" s="45">
        <v>10</v>
      </c>
      <c r="AP1119" s="45">
        <v>9872994</v>
      </c>
      <c r="AQ1119" s="45">
        <v>0</v>
      </c>
      <c r="AR1119" s="45">
        <v>9872994</v>
      </c>
      <c r="AS1119" s="45">
        <v>64</v>
      </c>
      <c r="AT1119" s="45">
        <v>1299983</v>
      </c>
      <c r="AU1119" s="45">
        <v>1</v>
      </c>
      <c r="AV1119" s="45">
        <v>77</v>
      </c>
      <c r="AW1119" s="45">
        <v>1000987</v>
      </c>
    </row>
    <row r="1120" spans="38:49" ht="14.25" customHeight="1">
      <c r="AL1120" s="46" t="s">
        <v>58</v>
      </c>
      <c r="AM1120" s="45">
        <v>24</v>
      </c>
      <c r="AN1120" s="46" t="s">
        <v>7</v>
      </c>
      <c r="AO1120" s="45">
        <v>10</v>
      </c>
      <c r="AP1120" s="45">
        <v>9872994</v>
      </c>
      <c r="AQ1120" s="45">
        <v>0</v>
      </c>
      <c r="AR1120" s="45">
        <v>9872994</v>
      </c>
      <c r="AS1120" s="45">
        <v>65</v>
      </c>
      <c r="AT1120" s="45">
        <v>1253268</v>
      </c>
      <c r="AU1120" s="45">
        <v>1</v>
      </c>
      <c r="AV1120" s="45">
        <v>77</v>
      </c>
      <c r="AW1120" s="45">
        <v>965016</v>
      </c>
    </row>
    <row r="1121" spans="38:49" ht="14.25" customHeight="1">
      <c r="AL1121" s="46" t="s">
        <v>58</v>
      </c>
      <c r="AM1121" s="45">
        <v>24</v>
      </c>
      <c r="AN1121" s="46" t="s">
        <v>7</v>
      </c>
      <c r="AO1121" s="45">
        <v>10</v>
      </c>
      <c r="AP1121" s="45">
        <v>9872994</v>
      </c>
      <c r="AQ1121" s="45">
        <v>0</v>
      </c>
      <c r="AR1121" s="45">
        <v>9872994</v>
      </c>
      <c r="AS1121" s="45">
        <v>66</v>
      </c>
      <c r="AT1121" s="45">
        <v>1809257</v>
      </c>
      <c r="AU1121" s="45">
        <v>1</v>
      </c>
      <c r="AV1121" s="45">
        <v>78</v>
      </c>
      <c r="AW1121" s="45">
        <v>1411220</v>
      </c>
    </row>
    <row r="1122" spans="38:49" ht="14.25" customHeight="1">
      <c r="AL1122" s="46" t="s">
        <v>58</v>
      </c>
      <c r="AM1122" s="45">
        <v>24</v>
      </c>
      <c r="AN1122" s="46" t="s">
        <v>7</v>
      </c>
      <c r="AO1122" s="45">
        <v>10</v>
      </c>
      <c r="AP1122" s="45">
        <v>9872994</v>
      </c>
      <c r="AQ1122" s="45">
        <v>0</v>
      </c>
      <c r="AR1122" s="45">
        <v>9872994</v>
      </c>
      <c r="AS1122" s="45">
        <v>67</v>
      </c>
      <c r="AT1122" s="45">
        <v>1738061</v>
      </c>
      <c r="AU1122" s="45">
        <v>1</v>
      </c>
      <c r="AV1122" s="45">
        <v>79</v>
      </c>
      <c r="AW1122" s="45">
        <v>1373068</v>
      </c>
    </row>
    <row r="1123" spans="38:49" ht="14.25" customHeight="1">
      <c r="AL1123" s="46" t="s">
        <v>58</v>
      </c>
      <c r="AM1123" s="45">
        <v>24</v>
      </c>
      <c r="AN1123" s="46" t="s">
        <v>7</v>
      </c>
      <c r="AO1123" s="45">
        <v>10</v>
      </c>
      <c r="AP1123" s="45">
        <v>9872994</v>
      </c>
      <c r="AQ1123" s="45">
        <v>0</v>
      </c>
      <c r="AR1123" s="45">
        <v>9872994</v>
      </c>
      <c r="AS1123" s="45">
        <v>68</v>
      </c>
      <c r="AT1123" s="45">
        <v>1666335</v>
      </c>
      <c r="AU1123" s="45">
        <v>1</v>
      </c>
      <c r="AV1123" s="45">
        <v>80</v>
      </c>
      <c r="AW1123" s="45">
        <v>1333068</v>
      </c>
    </row>
    <row r="1124" spans="38:49" ht="14.25" customHeight="1">
      <c r="AL1124" s="46" t="s">
        <v>58</v>
      </c>
      <c r="AM1124" s="45">
        <v>24</v>
      </c>
      <c r="AN1124" s="46" t="s">
        <v>7</v>
      </c>
      <c r="AO1124" s="45">
        <v>10</v>
      </c>
      <c r="AP1124" s="45">
        <v>9872994</v>
      </c>
      <c r="AQ1124" s="45">
        <v>0</v>
      </c>
      <c r="AR1124" s="45">
        <v>9872994</v>
      </c>
      <c r="AS1124" s="45">
        <v>69</v>
      </c>
      <c r="AT1124" s="45">
        <v>1594102</v>
      </c>
      <c r="AU1124" s="45">
        <v>1</v>
      </c>
      <c r="AV1124" s="45">
        <v>81</v>
      </c>
      <c r="AW1124" s="45">
        <v>1291223</v>
      </c>
    </row>
    <row r="1125" spans="38:49" ht="14.25" customHeight="1">
      <c r="AL1125" s="46" t="s">
        <v>58</v>
      </c>
      <c r="AM1125" s="45">
        <v>25</v>
      </c>
      <c r="AN1125" s="46" t="s">
        <v>7</v>
      </c>
      <c r="AO1125" s="45">
        <v>17</v>
      </c>
      <c r="AP1125" s="45">
        <v>8164077</v>
      </c>
      <c r="AQ1125" s="45">
        <v>0</v>
      </c>
      <c r="AR1125" s="45">
        <v>8164077</v>
      </c>
      <c r="AS1125" s="45">
        <v>64</v>
      </c>
      <c r="AT1125" s="45">
        <v>103053</v>
      </c>
      <c r="AU1125" s="45">
        <v>7.9000000000000001E-2</v>
      </c>
      <c r="AV1125" s="45">
        <v>77</v>
      </c>
      <c r="AW1125" s="45">
        <v>79351</v>
      </c>
    </row>
    <row r="1126" spans="38:49" ht="14.25" customHeight="1">
      <c r="AL1126" s="46" t="s">
        <v>58</v>
      </c>
      <c r="AM1126" s="45">
        <v>25</v>
      </c>
      <c r="AN1126" s="46" t="s">
        <v>7</v>
      </c>
      <c r="AO1126" s="45">
        <v>17</v>
      </c>
      <c r="AP1126" s="45">
        <v>8164077</v>
      </c>
      <c r="AQ1126" s="45">
        <v>0</v>
      </c>
      <c r="AR1126" s="45">
        <v>8164077</v>
      </c>
      <c r="AS1126" s="45">
        <v>65</v>
      </c>
      <c r="AT1126" s="45">
        <v>1253268</v>
      </c>
      <c r="AU1126" s="45">
        <v>1</v>
      </c>
      <c r="AV1126" s="45">
        <v>78</v>
      </c>
      <c r="AW1126" s="45">
        <v>977549</v>
      </c>
    </row>
    <row r="1127" spans="38:49" ht="14.25" customHeight="1">
      <c r="AL1127" s="46" t="s">
        <v>58</v>
      </c>
      <c r="AM1127" s="45">
        <v>25</v>
      </c>
      <c r="AN1127" s="46" t="s">
        <v>7</v>
      </c>
      <c r="AO1127" s="45">
        <v>17</v>
      </c>
      <c r="AP1127" s="45">
        <v>8164077</v>
      </c>
      <c r="AQ1127" s="45">
        <v>0</v>
      </c>
      <c r="AR1127" s="45">
        <v>8164077</v>
      </c>
      <c r="AS1127" s="45">
        <v>66</v>
      </c>
      <c r="AT1127" s="45">
        <v>1809257</v>
      </c>
      <c r="AU1127" s="45">
        <v>1</v>
      </c>
      <c r="AV1127" s="45">
        <v>79</v>
      </c>
      <c r="AW1127" s="45">
        <v>1429313</v>
      </c>
    </row>
    <row r="1128" spans="38:49" ht="14.25" customHeight="1">
      <c r="AL1128" s="46" t="s">
        <v>58</v>
      </c>
      <c r="AM1128" s="45">
        <v>25</v>
      </c>
      <c r="AN1128" s="46" t="s">
        <v>7</v>
      </c>
      <c r="AO1128" s="45">
        <v>17</v>
      </c>
      <c r="AP1128" s="45">
        <v>8164077</v>
      </c>
      <c r="AQ1128" s="45">
        <v>0</v>
      </c>
      <c r="AR1128" s="45">
        <v>8164077</v>
      </c>
      <c r="AS1128" s="45">
        <v>67</v>
      </c>
      <c r="AT1128" s="45">
        <v>1738061</v>
      </c>
      <c r="AU1128" s="45">
        <v>1</v>
      </c>
      <c r="AV1128" s="45">
        <v>80</v>
      </c>
      <c r="AW1128" s="45">
        <v>1390449</v>
      </c>
    </row>
    <row r="1129" spans="38:49" ht="14.25" customHeight="1">
      <c r="AL1129" s="46" t="s">
        <v>58</v>
      </c>
      <c r="AM1129" s="45">
        <v>25</v>
      </c>
      <c r="AN1129" s="46" t="s">
        <v>7</v>
      </c>
      <c r="AO1129" s="45">
        <v>17</v>
      </c>
      <c r="AP1129" s="45">
        <v>8164077</v>
      </c>
      <c r="AQ1129" s="45">
        <v>0</v>
      </c>
      <c r="AR1129" s="45">
        <v>8164077</v>
      </c>
      <c r="AS1129" s="45">
        <v>68</v>
      </c>
      <c r="AT1129" s="45">
        <v>1666335</v>
      </c>
      <c r="AU1129" s="45">
        <v>1</v>
      </c>
      <c r="AV1129" s="45">
        <v>81</v>
      </c>
      <c r="AW1129" s="45">
        <v>1349731</v>
      </c>
    </row>
    <row r="1130" spans="38:49" ht="14.25" customHeight="1">
      <c r="AL1130" s="46" t="s">
        <v>58</v>
      </c>
      <c r="AM1130" s="45">
        <v>25</v>
      </c>
      <c r="AN1130" s="46" t="s">
        <v>7</v>
      </c>
      <c r="AO1130" s="45">
        <v>17</v>
      </c>
      <c r="AP1130" s="45">
        <v>8164077</v>
      </c>
      <c r="AQ1130" s="45">
        <v>0</v>
      </c>
      <c r="AR1130" s="45">
        <v>8164077</v>
      </c>
      <c r="AS1130" s="45">
        <v>69</v>
      </c>
      <c r="AT1130" s="45">
        <v>1594102</v>
      </c>
      <c r="AU1130" s="45">
        <v>1</v>
      </c>
      <c r="AV1130" s="45">
        <v>82</v>
      </c>
      <c r="AW1130" s="45">
        <v>1307164</v>
      </c>
    </row>
    <row r="1131" spans="38:49" ht="14.25" customHeight="1">
      <c r="AL1131" s="46" t="s">
        <v>58</v>
      </c>
      <c r="AM1131" s="45">
        <v>26</v>
      </c>
      <c r="AN1131" s="46" t="s">
        <v>7</v>
      </c>
      <c r="AO1131" s="45">
        <v>24</v>
      </c>
      <c r="AP1131" s="45">
        <v>6583305</v>
      </c>
      <c r="AQ1131" s="45">
        <v>0</v>
      </c>
      <c r="AR1131" s="45">
        <v>6583305</v>
      </c>
      <c r="AS1131" s="45">
        <v>66</v>
      </c>
      <c r="AT1131" s="45">
        <v>1584806</v>
      </c>
      <c r="AU1131" s="45">
        <v>0.876</v>
      </c>
      <c r="AV1131" s="45">
        <v>79</v>
      </c>
      <c r="AW1131" s="45">
        <v>1251997</v>
      </c>
    </row>
    <row r="1132" spans="38:49" ht="14.25" customHeight="1">
      <c r="AL1132" s="46" t="s">
        <v>58</v>
      </c>
      <c r="AM1132" s="45">
        <v>26</v>
      </c>
      <c r="AN1132" s="46" t="s">
        <v>7</v>
      </c>
      <c r="AO1132" s="45">
        <v>24</v>
      </c>
      <c r="AP1132" s="45">
        <v>6583305</v>
      </c>
      <c r="AQ1132" s="45">
        <v>0</v>
      </c>
      <c r="AR1132" s="45">
        <v>6583305</v>
      </c>
      <c r="AS1132" s="45">
        <v>67</v>
      </c>
      <c r="AT1132" s="45">
        <v>1738061</v>
      </c>
      <c r="AU1132" s="45">
        <v>1</v>
      </c>
      <c r="AV1132" s="45">
        <v>80</v>
      </c>
      <c r="AW1132" s="45">
        <v>1390449</v>
      </c>
    </row>
    <row r="1133" spans="38:49" ht="14.25" customHeight="1">
      <c r="AL1133" s="46" t="s">
        <v>58</v>
      </c>
      <c r="AM1133" s="45">
        <v>26</v>
      </c>
      <c r="AN1133" s="46" t="s">
        <v>7</v>
      </c>
      <c r="AO1133" s="45">
        <v>24</v>
      </c>
      <c r="AP1133" s="45">
        <v>6583305</v>
      </c>
      <c r="AQ1133" s="45">
        <v>0</v>
      </c>
      <c r="AR1133" s="45">
        <v>6583305</v>
      </c>
      <c r="AS1133" s="45">
        <v>68</v>
      </c>
      <c r="AT1133" s="45">
        <v>1666335</v>
      </c>
      <c r="AU1133" s="45">
        <v>1</v>
      </c>
      <c r="AV1133" s="45">
        <v>81</v>
      </c>
      <c r="AW1133" s="45">
        <v>1349731</v>
      </c>
    </row>
    <row r="1134" spans="38:49" ht="14.25" customHeight="1">
      <c r="AL1134" s="46" t="s">
        <v>58</v>
      </c>
      <c r="AM1134" s="45">
        <v>26</v>
      </c>
      <c r="AN1134" s="46" t="s">
        <v>7</v>
      </c>
      <c r="AO1134" s="45">
        <v>24</v>
      </c>
      <c r="AP1134" s="45">
        <v>6583305</v>
      </c>
      <c r="AQ1134" s="45">
        <v>0</v>
      </c>
      <c r="AR1134" s="45">
        <v>6583305</v>
      </c>
      <c r="AS1134" s="45">
        <v>69</v>
      </c>
      <c r="AT1134" s="45">
        <v>1594102</v>
      </c>
      <c r="AU1134" s="45">
        <v>1</v>
      </c>
      <c r="AV1134" s="45">
        <v>82</v>
      </c>
      <c r="AW1134" s="45">
        <v>1307164</v>
      </c>
    </row>
    <row r="1135" spans="38:49" ht="14.25" customHeight="1">
      <c r="AL1135" s="46" t="s">
        <v>58</v>
      </c>
      <c r="AM1135" s="45">
        <v>27</v>
      </c>
      <c r="AN1135" s="46" t="s">
        <v>8</v>
      </c>
      <c r="AO1135" s="45">
        <v>1</v>
      </c>
      <c r="AP1135" s="45">
        <v>5149314</v>
      </c>
      <c r="AQ1135" s="45">
        <v>0</v>
      </c>
      <c r="AR1135" s="45">
        <v>5149314</v>
      </c>
      <c r="AS1135" s="45">
        <v>66</v>
      </c>
      <c r="AT1135" s="45">
        <v>150815</v>
      </c>
      <c r="AU1135" s="45">
        <v>8.3000000000000004E-2</v>
      </c>
      <c r="AV1135" s="45">
        <v>78</v>
      </c>
      <c r="AW1135" s="45">
        <v>117636</v>
      </c>
    </row>
    <row r="1136" spans="38:49" ht="14.25" customHeight="1">
      <c r="AL1136" s="46" t="s">
        <v>58</v>
      </c>
      <c r="AM1136" s="45">
        <v>27</v>
      </c>
      <c r="AN1136" s="46" t="s">
        <v>8</v>
      </c>
      <c r="AO1136" s="45">
        <v>1</v>
      </c>
      <c r="AP1136" s="45">
        <v>5149314</v>
      </c>
      <c r="AQ1136" s="45">
        <v>0</v>
      </c>
      <c r="AR1136" s="45">
        <v>5149314</v>
      </c>
      <c r="AS1136" s="45">
        <v>67</v>
      </c>
      <c r="AT1136" s="45">
        <v>1738061</v>
      </c>
      <c r="AU1136" s="45">
        <v>1</v>
      </c>
      <c r="AV1136" s="45">
        <v>79</v>
      </c>
      <c r="AW1136" s="45">
        <v>1373068</v>
      </c>
    </row>
    <row r="1137" spans="38:49" ht="14.25" customHeight="1">
      <c r="AL1137" s="46" t="s">
        <v>58</v>
      </c>
      <c r="AM1137" s="45">
        <v>27</v>
      </c>
      <c r="AN1137" s="46" t="s">
        <v>8</v>
      </c>
      <c r="AO1137" s="45">
        <v>1</v>
      </c>
      <c r="AP1137" s="45">
        <v>5149314</v>
      </c>
      <c r="AQ1137" s="45">
        <v>0</v>
      </c>
      <c r="AR1137" s="45">
        <v>5149314</v>
      </c>
      <c r="AS1137" s="45">
        <v>68</v>
      </c>
      <c r="AT1137" s="45">
        <v>1666335</v>
      </c>
      <c r="AU1137" s="45">
        <v>1</v>
      </c>
      <c r="AV1137" s="45">
        <v>80</v>
      </c>
      <c r="AW1137" s="45">
        <v>1333068</v>
      </c>
    </row>
    <row r="1138" spans="38:49" ht="14.25" customHeight="1">
      <c r="AL1138" s="46" t="s">
        <v>58</v>
      </c>
      <c r="AM1138" s="45">
        <v>27</v>
      </c>
      <c r="AN1138" s="46" t="s">
        <v>8</v>
      </c>
      <c r="AO1138" s="45">
        <v>1</v>
      </c>
      <c r="AP1138" s="45">
        <v>5149314</v>
      </c>
      <c r="AQ1138" s="45">
        <v>0</v>
      </c>
      <c r="AR1138" s="45">
        <v>5149314</v>
      </c>
      <c r="AS1138" s="45">
        <v>69</v>
      </c>
      <c r="AT1138" s="45">
        <v>1594102</v>
      </c>
      <c r="AU1138" s="45">
        <v>1</v>
      </c>
      <c r="AV1138" s="45">
        <v>81</v>
      </c>
      <c r="AW1138" s="45">
        <v>1291223</v>
      </c>
    </row>
    <row r="1139" spans="38:49" ht="14.25" customHeight="1">
      <c r="AL1139" s="46" t="s">
        <v>58</v>
      </c>
      <c r="AM1139" s="45">
        <v>28</v>
      </c>
      <c r="AN1139" s="46" t="s">
        <v>8</v>
      </c>
      <c r="AO1139" s="45">
        <v>8</v>
      </c>
      <c r="AP1139" s="45">
        <v>3880740</v>
      </c>
      <c r="AQ1139" s="45">
        <v>0</v>
      </c>
      <c r="AR1139" s="45">
        <v>3880740</v>
      </c>
      <c r="AS1139" s="45">
        <v>67</v>
      </c>
      <c r="AT1139" s="45">
        <v>620302</v>
      </c>
      <c r="AU1139" s="45">
        <v>0.35699999999999998</v>
      </c>
      <c r="AV1139" s="45">
        <v>77</v>
      </c>
      <c r="AW1139" s="45">
        <v>477633</v>
      </c>
    </row>
    <row r="1140" spans="38:49" ht="14.25" customHeight="1">
      <c r="AL1140" s="46" t="s">
        <v>58</v>
      </c>
      <c r="AM1140" s="45">
        <v>28</v>
      </c>
      <c r="AN1140" s="46" t="s">
        <v>8</v>
      </c>
      <c r="AO1140" s="45">
        <v>8</v>
      </c>
      <c r="AP1140" s="45">
        <v>3880740</v>
      </c>
      <c r="AQ1140" s="45">
        <v>0</v>
      </c>
      <c r="AR1140" s="45">
        <v>3880740</v>
      </c>
      <c r="AS1140" s="45">
        <v>68</v>
      </c>
      <c r="AT1140" s="45">
        <v>1666335</v>
      </c>
      <c r="AU1140" s="45">
        <v>1</v>
      </c>
      <c r="AV1140" s="45">
        <v>78</v>
      </c>
      <c r="AW1140" s="45">
        <v>1299741</v>
      </c>
    </row>
    <row r="1141" spans="38:49" ht="14.25" customHeight="1">
      <c r="AL1141" s="46" t="s">
        <v>58</v>
      </c>
      <c r="AM1141" s="45">
        <v>28</v>
      </c>
      <c r="AN1141" s="46" t="s">
        <v>8</v>
      </c>
      <c r="AO1141" s="45">
        <v>8</v>
      </c>
      <c r="AP1141" s="45">
        <v>3880740</v>
      </c>
      <c r="AQ1141" s="45">
        <v>0</v>
      </c>
      <c r="AR1141" s="45">
        <v>3880740</v>
      </c>
      <c r="AS1141" s="45">
        <v>69</v>
      </c>
      <c r="AT1141" s="45">
        <v>1594102</v>
      </c>
      <c r="AU1141" s="45">
        <v>1</v>
      </c>
      <c r="AV1141" s="45">
        <v>79</v>
      </c>
      <c r="AW1141" s="45">
        <v>1259341</v>
      </c>
    </row>
    <row r="1142" spans="38:49" ht="14.25" customHeight="1">
      <c r="AL1142" s="46" t="s">
        <v>58</v>
      </c>
      <c r="AM1142" s="45">
        <v>29</v>
      </c>
      <c r="AN1142" s="46" t="s">
        <v>8</v>
      </c>
      <c r="AO1142" s="45">
        <v>15</v>
      </c>
      <c r="AP1142" s="45">
        <v>2796218</v>
      </c>
      <c r="AQ1142" s="45">
        <v>0</v>
      </c>
      <c r="AR1142" s="45">
        <v>2796218</v>
      </c>
      <c r="AS1142" s="45">
        <v>68</v>
      </c>
      <c r="AT1142" s="45">
        <v>1202116</v>
      </c>
      <c r="AU1142" s="45">
        <v>0.72099999999999997</v>
      </c>
      <c r="AV1142" s="45">
        <v>76</v>
      </c>
      <c r="AW1142" s="45">
        <v>913608</v>
      </c>
    </row>
    <row r="1143" spans="38:49" ht="14.25" customHeight="1">
      <c r="AL1143" s="46" t="s">
        <v>58</v>
      </c>
      <c r="AM1143" s="45">
        <v>29</v>
      </c>
      <c r="AN1143" s="46" t="s">
        <v>8</v>
      </c>
      <c r="AO1143" s="45">
        <v>15</v>
      </c>
      <c r="AP1143" s="45">
        <v>2796218</v>
      </c>
      <c r="AQ1143" s="45">
        <v>0</v>
      </c>
      <c r="AR1143" s="45">
        <v>2796218</v>
      </c>
      <c r="AS1143" s="45">
        <v>69</v>
      </c>
      <c r="AT1143" s="45">
        <v>1594102</v>
      </c>
      <c r="AU1143" s="45">
        <v>1</v>
      </c>
      <c r="AV1143" s="45">
        <v>76</v>
      </c>
      <c r="AW1143" s="45">
        <v>1211518</v>
      </c>
    </row>
    <row r="1144" spans="38:49" ht="14.25" customHeight="1">
      <c r="AL1144" s="46" t="s">
        <v>58</v>
      </c>
      <c r="AM1144" s="45">
        <v>30</v>
      </c>
      <c r="AN1144" s="46" t="s">
        <v>8</v>
      </c>
      <c r="AO1144" s="45">
        <v>23</v>
      </c>
      <c r="AP1144" s="45">
        <v>1914385</v>
      </c>
      <c r="AQ1144" s="45">
        <v>0</v>
      </c>
      <c r="AR1144" s="45">
        <v>1914385</v>
      </c>
      <c r="AS1144" s="45">
        <v>68</v>
      </c>
      <c r="AT1144" s="45">
        <v>320283</v>
      </c>
      <c r="AU1144" s="45">
        <v>0.192</v>
      </c>
      <c r="AV1144" s="45">
        <v>73</v>
      </c>
      <c r="AW1144" s="45">
        <v>233807</v>
      </c>
    </row>
    <row r="1145" spans="38:49" ht="14.25" customHeight="1">
      <c r="AL1145" s="46" t="s">
        <v>58</v>
      </c>
      <c r="AM1145" s="45">
        <v>30</v>
      </c>
      <c r="AN1145" s="46" t="s">
        <v>8</v>
      </c>
      <c r="AO1145" s="45">
        <v>23</v>
      </c>
      <c r="AP1145" s="45">
        <v>1914385</v>
      </c>
      <c r="AQ1145" s="45">
        <v>0</v>
      </c>
      <c r="AR1145" s="45">
        <v>1914385</v>
      </c>
      <c r="AS1145" s="45">
        <v>69</v>
      </c>
      <c r="AT1145" s="45">
        <v>1594102</v>
      </c>
      <c r="AU1145" s="45">
        <v>1</v>
      </c>
      <c r="AV1145" s="45">
        <v>73</v>
      </c>
      <c r="AW1145" s="45">
        <v>1163694</v>
      </c>
    </row>
    <row r="1146" spans="38:49" ht="14.25" customHeight="1">
      <c r="AL1146" s="46" t="s">
        <v>58</v>
      </c>
      <c r="AM1146" s="45">
        <v>31</v>
      </c>
      <c r="AN1146" s="46" t="s">
        <v>8</v>
      </c>
      <c r="AO1146" s="45">
        <v>29</v>
      </c>
      <c r="AP1146" s="45">
        <v>1253876</v>
      </c>
      <c r="AQ1146" s="45">
        <v>0</v>
      </c>
      <c r="AR1146" s="45">
        <v>1253876</v>
      </c>
      <c r="AS1146" s="45">
        <v>69</v>
      </c>
      <c r="AT1146" s="45">
        <v>1253876</v>
      </c>
      <c r="AU1146" s="45">
        <v>0.78700000000000003</v>
      </c>
      <c r="AV1146" s="45">
        <v>70</v>
      </c>
      <c r="AW1146" s="45">
        <v>877713</v>
      </c>
    </row>
    <row r="1147" spans="38:49" ht="14.25" customHeight="1">
      <c r="AL1147" s="46" t="s">
        <v>58</v>
      </c>
      <c r="AM1147" s="45">
        <v>32</v>
      </c>
      <c r="AN1147" s="46" t="s">
        <v>9</v>
      </c>
      <c r="AO1147" s="45">
        <v>5</v>
      </c>
      <c r="AP1147" s="45">
        <v>833327</v>
      </c>
      <c r="AQ1147" s="45">
        <v>0</v>
      </c>
      <c r="AR1147" s="45">
        <v>833327</v>
      </c>
      <c r="AS1147" s="45">
        <v>69</v>
      </c>
      <c r="AT1147" s="45">
        <v>833327</v>
      </c>
      <c r="AU1147" s="45">
        <v>0.52300000000000002</v>
      </c>
      <c r="AV1147" s="45">
        <v>66</v>
      </c>
      <c r="AW1147" s="45">
        <v>549996</v>
      </c>
    </row>
    <row r="1148" spans="38:49" ht="14.25" customHeight="1">
      <c r="AL1148" s="46" t="s">
        <v>58</v>
      </c>
      <c r="AM1148" s="45">
        <v>33</v>
      </c>
      <c r="AN1148" s="46" t="s">
        <v>9</v>
      </c>
      <c r="AO1148" s="45">
        <v>12</v>
      </c>
      <c r="AP1148" s="45">
        <v>671373</v>
      </c>
      <c r="AQ1148" s="45">
        <v>0</v>
      </c>
      <c r="AR1148" s="45">
        <v>671373</v>
      </c>
      <c r="AS1148" s="45">
        <v>69</v>
      </c>
      <c r="AT1148" s="45">
        <v>671373</v>
      </c>
      <c r="AU1148" s="45">
        <v>0.42099999999999999</v>
      </c>
      <c r="AV1148" s="45">
        <v>61</v>
      </c>
      <c r="AW1148" s="45">
        <v>409538</v>
      </c>
    </row>
    <row r="1149" spans="38:49" ht="14.25" customHeight="1">
      <c r="AL1149" s="46" t="s">
        <v>58</v>
      </c>
      <c r="AM1149" s="45">
        <v>34</v>
      </c>
      <c r="AN1149" s="46" t="s">
        <v>9</v>
      </c>
      <c r="AO1149" s="45">
        <v>19</v>
      </c>
      <c r="AP1149" s="45">
        <v>786651</v>
      </c>
      <c r="AQ1149" s="45">
        <v>0</v>
      </c>
      <c r="AR1149" s="45">
        <v>786651</v>
      </c>
      <c r="AS1149" s="45">
        <v>69</v>
      </c>
      <c r="AT1149" s="45">
        <v>786651</v>
      </c>
      <c r="AU1149" s="45">
        <v>0.49299999999999999</v>
      </c>
      <c r="AV1149" s="45">
        <v>56</v>
      </c>
      <c r="AW1149" s="45">
        <v>440525</v>
      </c>
    </row>
    <row r="1150" spans="38:49" ht="14.25" customHeight="1">
      <c r="AL1150" s="46" t="s">
        <v>58</v>
      </c>
      <c r="AM1150" s="45">
        <v>35</v>
      </c>
      <c r="AN1150" s="46" t="s">
        <v>9</v>
      </c>
      <c r="AO1150" s="45">
        <v>26</v>
      </c>
      <c r="AP1150" s="45">
        <v>1197796</v>
      </c>
      <c r="AQ1150" s="45">
        <v>0</v>
      </c>
      <c r="AR1150" s="45">
        <v>1197796</v>
      </c>
      <c r="AS1150" s="45">
        <v>69</v>
      </c>
      <c r="AT1150" s="45">
        <v>1197796</v>
      </c>
      <c r="AU1150" s="45">
        <v>0.751</v>
      </c>
      <c r="AV1150" s="45">
        <v>51</v>
      </c>
      <c r="AW1150" s="45">
        <v>610876</v>
      </c>
    </row>
    <row r="1151" spans="38:49" ht="14.25" customHeight="1">
      <c r="AL1151" s="46" t="s">
        <v>58</v>
      </c>
      <c r="AM1151" s="45">
        <v>36</v>
      </c>
      <c r="AN1151" s="46" t="s">
        <v>10</v>
      </c>
      <c r="AO1151" s="45">
        <v>2</v>
      </c>
      <c r="AP1151" s="45">
        <v>1923444</v>
      </c>
      <c r="AQ1151" s="45">
        <v>257022</v>
      </c>
      <c r="AR1151" s="45">
        <v>1666422</v>
      </c>
      <c r="AS1151" s="45">
        <v>68</v>
      </c>
      <c r="AT1151" s="45">
        <v>329342</v>
      </c>
      <c r="AU1151" s="45">
        <v>0.19800000000000001</v>
      </c>
      <c r="AV1151" s="45">
        <v>47</v>
      </c>
      <c r="AW1151" s="45">
        <v>154791</v>
      </c>
    </row>
    <row r="1152" spans="38:49" ht="14.25" customHeight="1">
      <c r="AL1152" s="46" t="s">
        <v>58</v>
      </c>
      <c r="AM1152" s="45">
        <v>36</v>
      </c>
      <c r="AN1152" s="46" t="s">
        <v>10</v>
      </c>
      <c r="AO1152" s="45">
        <v>2</v>
      </c>
      <c r="AP1152" s="45">
        <v>1923444</v>
      </c>
      <c r="AQ1152" s="45">
        <v>257022</v>
      </c>
      <c r="AR1152" s="45">
        <v>1666422</v>
      </c>
      <c r="AS1152" s="45">
        <v>69</v>
      </c>
      <c r="AT1152" s="45">
        <v>1337080</v>
      </c>
      <c r="AU1152" s="45">
        <v>0.83899999999999997</v>
      </c>
      <c r="AV1152" s="45">
        <v>46</v>
      </c>
      <c r="AW1152" s="45">
        <v>615057</v>
      </c>
    </row>
    <row r="1153" spans="38:49" ht="14.25" customHeight="1">
      <c r="AL1153" s="46" t="s">
        <v>58</v>
      </c>
      <c r="AM1153" s="45">
        <v>37</v>
      </c>
      <c r="AN1153" s="46" t="s">
        <v>10</v>
      </c>
      <c r="AO1153" s="45">
        <v>9</v>
      </c>
      <c r="AP1153" s="45">
        <v>2982231</v>
      </c>
      <c r="AQ1153" s="45">
        <v>1861470</v>
      </c>
      <c r="AR1153" s="45">
        <v>1120761</v>
      </c>
      <c r="AS1153" s="45">
        <v>68</v>
      </c>
      <c r="AT1153" s="45">
        <v>1120761</v>
      </c>
      <c r="AU1153" s="45">
        <v>0.67300000000000004</v>
      </c>
      <c r="AV1153" s="45">
        <v>42</v>
      </c>
      <c r="AW1153" s="45">
        <v>470720</v>
      </c>
    </row>
    <row r="1154" spans="38:49" ht="14.25" customHeight="1">
      <c r="AL1154" s="46" t="s">
        <v>58</v>
      </c>
      <c r="AM1154" s="45">
        <v>38</v>
      </c>
      <c r="AN1154" s="46" t="s">
        <v>10</v>
      </c>
      <c r="AO1154" s="45">
        <v>16</v>
      </c>
      <c r="AP1154" s="45">
        <v>4392792</v>
      </c>
      <c r="AQ1154" s="45">
        <v>3821676</v>
      </c>
      <c r="AR1154" s="45">
        <v>571116</v>
      </c>
      <c r="AS1154" s="45">
        <v>67</v>
      </c>
      <c r="AT1154" s="45">
        <v>571116</v>
      </c>
      <c r="AU1154" s="45">
        <v>0.32900000000000001</v>
      </c>
      <c r="AV1154" s="45">
        <v>38</v>
      </c>
      <c r="AW1154" s="45">
        <v>217024</v>
      </c>
    </row>
    <row r="1155" spans="38:49" ht="14.25" customHeight="1">
      <c r="AL1155" s="46" t="s">
        <v>58</v>
      </c>
      <c r="AM1155" s="45">
        <v>39</v>
      </c>
      <c r="AN1155" s="46" t="s">
        <v>10</v>
      </c>
      <c r="AO1155" s="45">
        <v>23</v>
      </c>
      <c r="AP1155" s="45">
        <v>6173764</v>
      </c>
      <c r="AQ1155" s="45">
        <v>6056764</v>
      </c>
      <c r="AR1155" s="45">
        <v>117000</v>
      </c>
      <c r="AS1155" s="45">
        <v>66</v>
      </c>
      <c r="AT1155" s="45">
        <v>117000</v>
      </c>
      <c r="AU1155" s="45">
        <v>6.5000000000000002E-2</v>
      </c>
      <c r="AV1155" s="45">
        <v>34</v>
      </c>
      <c r="AW1155" s="45">
        <v>39780</v>
      </c>
    </row>
    <row r="1156" spans="38:49" ht="14.25" customHeight="1">
      <c r="AL1156" s="46" t="s">
        <v>59</v>
      </c>
      <c r="AM1156" s="45">
        <v>10</v>
      </c>
      <c r="AN1156" s="46" t="s">
        <v>4</v>
      </c>
      <c r="AO1156" s="45">
        <v>4</v>
      </c>
      <c r="AP1156" s="45">
        <v>36817042</v>
      </c>
      <c r="AQ1156" s="45">
        <v>0</v>
      </c>
      <c r="AR1156" s="45">
        <v>36817042</v>
      </c>
      <c r="AS1156" s="45">
        <v>47</v>
      </c>
      <c r="AT1156" s="45">
        <v>668225</v>
      </c>
      <c r="AU1156" s="45">
        <v>0.33</v>
      </c>
      <c r="AV1156" s="45">
        <v>60</v>
      </c>
      <c r="AW1156" s="45">
        <v>400935</v>
      </c>
    </row>
    <row r="1157" spans="38:49" ht="14.25" customHeight="1">
      <c r="AL1157" s="46" t="s">
        <v>59</v>
      </c>
      <c r="AM1157" s="45">
        <v>10</v>
      </c>
      <c r="AN1157" s="46" t="s">
        <v>4</v>
      </c>
      <c r="AO1157" s="45">
        <v>4</v>
      </c>
      <c r="AP1157" s="45">
        <v>36817042</v>
      </c>
      <c r="AQ1157" s="45">
        <v>0</v>
      </c>
      <c r="AR1157" s="45">
        <v>36817042</v>
      </c>
      <c r="AS1157" s="45">
        <v>48</v>
      </c>
      <c r="AT1157" s="45">
        <v>1984297</v>
      </c>
      <c r="AU1157" s="45">
        <v>1</v>
      </c>
      <c r="AV1157" s="45">
        <v>60</v>
      </c>
      <c r="AW1157" s="45">
        <v>1190578</v>
      </c>
    </row>
    <row r="1158" spans="38:49" ht="14.25" customHeight="1">
      <c r="AL1158" s="46" t="s">
        <v>59</v>
      </c>
      <c r="AM1158" s="45">
        <v>10</v>
      </c>
      <c r="AN1158" s="46" t="s">
        <v>4</v>
      </c>
      <c r="AO1158" s="45">
        <v>4</v>
      </c>
      <c r="AP1158" s="45">
        <v>36817042</v>
      </c>
      <c r="AQ1158" s="45">
        <v>0</v>
      </c>
      <c r="AR1158" s="45">
        <v>36817042</v>
      </c>
      <c r="AS1158" s="45">
        <v>49</v>
      </c>
      <c r="AT1158" s="45">
        <v>1945533</v>
      </c>
      <c r="AU1158" s="45">
        <v>1</v>
      </c>
      <c r="AV1158" s="45">
        <v>59</v>
      </c>
      <c r="AW1158" s="45">
        <v>1147864</v>
      </c>
    </row>
    <row r="1159" spans="38:49" ht="14.25" customHeight="1">
      <c r="AL1159" s="46" t="s">
        <v>59</v>
      </c>
      <c r="AM1159" s="45">
        <v>10</v>
      </c>
      <c r="AN1159" s="46" t="s">
        <v>4</v>
      </c>
      <c r="AO1159" s="45">
        <v>4</v>
      </c>
      <c r="AP1159" s="45">
        <v>36817042</v>
      </c>
      <c r="AQ1159" s="45">
        <v>0</v>
      </c>
      <c r="AR1159" s="45">
        <v>36817042</v>
      </c>
      <c r="AS1159" s="45">
        <v>50</v>
      </c>
      <c r="AT1159" s="45">
        <v>1906177</v>
      </c>
      <c r="AU1159" s="45">
        <v>1</v>
      </c>
      <c r="AV1159" s="45">
        <v>59</v>
      </c>
      <c r="AW1159" s="45">
        <v>1124644</v>
      </c>
    </row>
    <row r="1160" spans="38:49" ht="14.25" customHeight="1">
      <c r="AL1160" s="46" t="s">
        <v>59</v>
      </c>
      <c r="AM1160" s="45">
        <v>10</v>
      </c>
      <c r="AN1160" s="46" t="s">
        <v>4</v>
      </c>
      <c r="AO1160" s="45">
        <v>4</v>
      </c>
      <c r="AP1160" s="45">
        <v>36817042</v>
      </c>
      <c r="AQ1160" s="45">
        <v>0</v>
      </c>
      <c r="AR1160" s="45">
        <v>36817042</v>
      </c>
      <c r="AS1160" s="45">
        <v>51</v>
      </c>
      <c r="AT1160" s="45">
        <v>1866240</v>
      </c>
      <c r="AU1160" s="45">
        <v>1</v>
      </c>
      <c r="AV1160" s="45">
        <v>59</v>
      </c>
      <c r="AW1160" s="45">
        <v>1101082</v>
      </c>
    </row>
    <row r="1161" spans="38:49" ht="14.25" customHeight="1">
      <c r="AL1161" s="46" t="s">
        <v>59</v>
      </c>
      <c r="AM1161" s="45">
        <v>10</v>
      </c>
      <c r="AN1161" s="46" t="s">
        <v>4</v>
      </c>
      <c r="AO1161" s="45">
        <v>4</v>
      </c>
      <c r="AP1161" s="45">
        <v>36817042</v>
      </c>
      <c r="AQ1161" s="45">
        <v>0</v>
      </c>
      <c r="AR1161" s="45">
        <v>36817042</v>
      </c>
      <c r="AS1161" s="45">
        <v>52</v>
      </c>
      <c r="AT1161" s="45">
        <v>1825735</v>
      </c>
      <c r="AU1161" s="45">
        <v>1</v>
      </c>
      <c r="AV1161" s="45">
        <v>58</v>
      </c>
      <c r="AW1161" s="45">
        <v>1058926</v>
      </c>
    </row>
    <row r="1162" spans="38:49" ht="14.25" customHeight="1">
      <c r="AL1162" s="46" t="s">
        <v>59</v>
      </c>
      <c r="AM1162" s="45">
        <v>10</v>
      </c>
      <c r="AN1162" s="46" t="s">
        <v>4</v>
      </c>
      <c r="AO1162" s="45">
        <v>4</v>
      </c>
      <c r="AP1162" s="45">
        <v>36817042</v>
      </c>
      <c r="AQ1162" s="45">
        <v>0</v>
      </c>
      <c r="AR1162" s="45">
        <v>36817042</v>
      </c>
      <c r="AS1162" s="45">
        <v>53</v>
      </c>
      <c r="AT1162" s="45">
        <v>1784673</v>
      </c>
      <c r="AU1162" s="45">
        <v>1</v>
      </c>
      <c r="AV1162" s="45">
        <v>58</v>
      </c>
      <c r="AW1162" s="45">
        <v>1035110</v>
      </c>
    </row>
    <row r="1163" spans="38:49" ht="14.25" customHeight="1">
      <c r="AL1163" s="46" t="s">
        <v>59</v>
      </c>
      <c r="AM1163" s="45">
        <v>10</v>
      </c>
      <c r="AN1163" s="46" t="s">
        <v>4</v>
      </c>
      <c r="AO1163" s="45">
        <v>4</v>
      </c>
      <c r="AP1163" s="45">
        <v>36817042</v>
      </c>
      <c r="AQ1163" s="45">
        <v>0</v>
      </c>
      <c r="AR1163" s="45">
        <v>36817042</v>
      </c>
      <c r="AS1163" s="45">
        <v>54</v>
      </c>
      <c r="AT1163" s="45">
        <v>1743068</v>
      </c>
      <c r="AU1163" s="45">
        <v>1</v>
      </c>
      <c r="AV1163" s="45">
        <v>58</v>
      </c>
      <c r="AW1163" s="45">
        <v>1010979</v>
      </c>
    </row>
    <row r="1164" spans="38:49" ht="14.25" customHeight="1">
      <c r="AL1164" s="46" t="s">
        <v>59</v>
      </c>
      <c r="AM1164" s="45">
        <v>10</v>
      </c>
      <c r="AN1164" s="46" t="s">
        <v>4</v>
      </c>
      <c r="AO1164" s="45">
        <v>4</v>
      </c>
      <c r="AP1164" s="45">
        <v>36817042</v>
      </c>
      <c r="AQ1164" s="45">
        <v>0</v>
      </c>
      <c r="AR1164" s="45">
        <v>36817042</v>
      </c>
      <c r="AS1164" s="45">
        <v>55</v>
      </c>
      <c r="AT1164" s="45">
        <v>1700932</v>
      </c>
      <c r="AU1164" s="45">
        <v>1</v>
      </c>
      <c r="AV1164" s="45">
        <v>57</v>
      </c>
      <c r="AW1164" s="45">
        <v>969531</v>
      </c>
    </row>
    <row r="1165" spans="38:49" ht="14.25" customHeight="1">
      <c r="AL1165" s="46" t="s">
        <v>59</v>
      </c>
      <c r="AM1165" s="45">
        <v>10</v>
      </c>
      <c r="AN1165" s="46" t="s">
        <v>4</v>
      </c>
      <c r="AO1165" s="45">
        <v>4</v>
      </c>
      <c r="AP1165" s="45">
        <v>36817042</v>
      </c>
      <c r="AQ1165" s="45">
        <v>0</v>
      </c>
      <c r="AR1165" s="45">
        <v>36817042</v>
      </c>
      <c r="AS1165" s="45">
        <v>56</v>
      </c>
      <c r="AT1165" s="45">
        <v>1658278</v>
      </c>
      <c r="AU1165" s="45">
        <v>1</v>
      </c>
      <c r="AV1165" s="45">
        <v>57</v>
      </c>
      <c r="AW1165" s="45">
        <v>945218</v>
      </c>
    </row>
    <row r="1166" spans="38:49" ht="14.25" customHeight="1">
      <c r="AL1166" s="46" t="s">
        <v>59</v>
      </c>
      <c r="AM1166" s="45">
        <v>10</v>
      </c>
      <c r="AN1166" s="46" t="s">
        <v>4</v>
      </c>
      <c r="AO1166" s="45">
        <v>4</v>
      </c>
      <c r="AP1166" s="45">
        <v>36817042</v>
      </c>
      <c r="AQ1166" s="45">
        <v>0</v>
      </c>
      <c r="AR1166" s="45">
        <v>36817042</v>
      </c>
      <c r="AS1166" s="45">
        <v>57</v>
      </c>
      <c r="AT1166" s="45">
        <v>1615119</v>
      </c>
      <c r="AU1166" s="45">
        <v>1</v>
      </c>
      <c r="AV1166" s="45">
        <v>57</v>
      </c>
      <c r="AW1166" s="45">
        <v>920618</v>
      </c>
    </row>
    <row r="1167" spans="38:49" ht="14.25" customHeight="1">
      <c r="AL1167" s="46" t="s">
        <v>59</v>
      </c>
      <c r="AM1167" s="45">
        <v>10</v>
      </c>
      <c r="AN1167" s="46" t="s">
        <v>4</v>
      </c>
      <c r="AO1167" s="45">
        <v>4</v>
      </c>
      <c r="AP1167" s="45">
        <v>36817042</v>
      </c>
      <c r="AQ1167" s="45">
        <v>0</v>
      </c>
      <c r="AR1167" s="45">
        <v>36817042</v>
      </c>
      <c r="AS1167" s="45">
        <v>58</v>
      </c>
      <c r="AT1167" s="45">
        <v>1571468</v>
      </c>
      <c r="AU1167" s="45">
        <v>1</v>
      </c>
      <c r="AV1167" s="45">
        <v>56</v>
      </c>
      <c r="AW1167" s="45">
        <v>880022</v>
      </c>
    </row>
    <row r="1168" spans="38:49" ht="14.25" customHeight="1">
      <c r="AL1168" s="46" t="s">
        <v>59</v>
      </c>
      <c r="AM1168" s="45">
        <v>10</v>
      </c>
      <c r="AN1168" s="46" t="s">
        <v>4</v>
      </c>
      <c r="AO1168" s="45">
        <v>4</v>
      </c>
      <c r="AP1168" s="45">
        <v>36817042</v>
      </c>
      <c r="AQ1168" s="45">
        <v>0</v>
      </c>
      <c r="AR1168" s="45">
        <v>36817042</v>
      </c>
      <c r="AS1168" s="45">
        <v>59</v>
      </c>
      <c r="AT1168" s="45">
        <v>1527338</v>
      </c>
      <c r="AU1168" s="45">
        <v>1</v>
      </c>
      <c r="AV1168" s="45">
        <v>56</v>
      </c>
      <c r="AW1168" s="45">
        <v>855309</v>
      </c>
    </row>
    <row r="1169" spans="38:49" ht="14.25" customHeight="1">
      <c r="AL1169" s="46" t="s">
        <v>59</v>
      </c>
      <c r="AM1169" s="45">
        <v>10</v>
      </c>
      <c r="AN1169" s="46" t="s">
        <v>4</v>
      </c>
      <c r="AO1169" s="45">
        <v>4</v>
      </c>
      <c r="AP1169" s="45">
        <v>36817042</v>
      </c>
      <c r="AQ1169" s="45">
        <v>0</v>
      </c>
      <c r="AR1169" s="45">
        <v>36817042</v>
      </c>
      <c r="AS1169" s="45">
        <v>60</v>
      </c>
      <c r="AT1169" s="45">
        <v>1482743</v>
      </c>
      <c r="AU1169" s="45">
        <v>1</v>
      </c>
      <c r="AV1169" s="45">
        <v>55</v>
      </c>
      <c r="AW1169" s="45">
        <v>815509</v>
      </c>
    </row>
    <row r="1170" spans="38:49" ht="14.25" customHeight="1">
      <c r="AL1170" s="46" t="s">
        <v>59</v>
      </c>
      <c r="AM1170" s="45">
        <v>10</v>
      </c>
      <c r="AN1170" s="46" t="s">
        <v>4</v>
      </c>
      <c r="AO1170" s="45">
        <v>4</v>
      </c>
      <c r="AP1170" s="45">
        <v>36817042</v>
      </c>
      <c r="AQ1170" s="45">
        <v>0</v>
      </c>
      <c r="AR1170" s="45">
        <v>36817042</v>
      </c>
      <c r="AS1170" s="45">
        <v>61</v>
      </c>
      <c r="AT1170" s="45">
        <v>1437696</v>
      </c>
      <c r="AU1170" s="45">
        <v>1</v>
      </c>
      <c r="AV1170" s="45">
        <v>55</v>
      </c>
      <c r="AW1170" s="45">
        <v>790733</v>
      </c>
    </row>
    <row r="1171" spans="38:49" ht="14.25" customHeight="1">
      <c r="AL1171" s="46" t="s">
        <v>59</v>
      </c>
      <c r="AM1171" s="45">
        <v>10</v>
      </c>
      <c r="AN1171" s="46" t="s">
        <v>4</v>
      </c>
      <c r="AO1171" s="45">
        <v>4</v>
      </c>
      <c r="AP1171" s="45">
        <v>36817042</v>
      </c>
      <c r="AQ1171" s="45">
        <v>0</v>
      </c>
      <c r="AR1171" s="45">
        <v>36817042</v>
      </c>
      <c r="AS1171" s="45">
        <v>62</v>
      </c>
      <c r="AT1171" s="45">
        <v>1392211</v>
      </c>
      <c r="AU1171" s="45">
        <v>1</v>
      </c>
      <c r="AV1171" s="45">
        <v>55</v>
      </c>
      <c r="AW1171" s="45">
        <v>765716</v>
      </c>
    </row>
    <row r="1172" spans="38:49" ht="14.25" customHeight="1">
      <c r="AL1172" s="46" t="s">
        <v>59</v>
      </c>
      <c r="AM1172" s="45">
        <v>10</v>
      </c>
      <c r="AN1172" s="46" t="s">
        <v>4</v>
      </c>
      <c r="AO1172" s="45">
        <v>4</v>
      </c>
      <c r="AP1172" s="45">
        <v>36817042</v>
      </c>
      <c r="AQ1172" s="45">
        <v>0</v>
      </c>
      <c r="AR1172" s="45">
        <v>36817042</v>
      </c>
      <c r="AS1172" s="45">
        <v>63</v>
      </c>
      <c r="AT1172" s="45">
        <v>1346302</v>
      </c>
      <c r="AU1172" s="45">
        <v>1</v>
      </c>
      <c r="AV1172" s="45">
        <v>54</v>
      </c>
      <c r="AW1172" s="45">
        <v>727003</v>
      </c>
    </row>
    <row r="1173" spans="38:49" ht="14.25" customHeight="1">
      <c r="AL1173" s="46" t="s">
        <v>59</v>
      </c>
      <c r="AM1173" s="45">
        <v>10</v>
      </c>
      <c r="AN1173" s="46" t="s">
        <v>4</v>
      </c>
      <c r="AO1173" s="45">
        <v>4</v>
      </c>
      <c r="AP1173" s="45">
        <v>36817042</v>
      </c>
      <c r="AQ1173" s="45">
        <v>0</v>
      </c>
      <c r="AR1173" s="45">
        <v>36817042</v>
      </c>
      <c r="AS1173" s="45">
        <v>64</v>
      </c>
      <c r="AT1173" s="45">
        <v>1299983</v>
      </c>
      <c r="AU1173" s="45">
        <v>1</v>
      </c>
      <c r="AV1173" s="45">
        <v>54</v>
      </c>
      <c r="AW1173" s="45">
        <v>701991</v>
      </c>
    </row>
    <row r="1174" spans="38:49" ht="14.25" customHeight="1">
      <c r="AL1174" s="46" t="s">
        <v>59</v>
      </c>
      <c r="AM1174" s="45">
        <v>10</v>
      </c>
      <c r="AN1174" s="46" t="s">
        <v>4</v>
      </c>
      <c r="AO1174" s="45">
        <v>4</v>
      </c>
      <c r="AP1174" s="45">
        <v>36817042</v>
      </c>
      <c r="AQ1174" s="45">
        <v>0</v>
      </c>
      <c r="AR1174" s="45">
        <v>36817042</v>
      </c>
      <c r="AS1174" s="45">
        <v>65</v>
      </c>
      <c r="AT1174" s="45">
        <v>1253268</v>
      </c>
      <c r="AU1174" s="45">
        <v>1</v>
      </c>
      <c r="AV1174" s="45">
        <v>53</v>
      </c>
      <c r="AW1174" s="45">
        <v>664232</v>
      </c>
    </row>
    <row r="1175" spans="38:49" ht="14.25" customHeight="1">
      <c r="AL1175" s="46" t="s">
        <v>59</v>
      </c>
      <c r="AM1175" s="45">
        <v>10</v>
      </c>
      <c r="AN1175" s="46" t="s">
        <v>4</v>
      </c>
      <c r="AO1175" s="45">
        <v>4</v>
      </c>
      <c r="AP1175" s="45">
        <v>36817042</v>
      </c>
      <c r="AQ1175" s="45">
        <v>0</v>
      </c>
      <c r="AR1175" s="45">
        <v>36817042</v>
      </c>
      <c r="AS1175" s="45">
        <v>66</v>
      </c>
      <c r="AT1175" s="45">
        <v>1809257</v>
      </c>
      <c r="AU1175" s="45">
        <v>1</v>
      </c>
      <c r="AV1175" s="45">
        <v>52</v>
      </c>
      <c r="AW1175" s="45">
        <v>940814</v>
      </c>
    </row>
    <row r="1176" spans="38:49" ht="14.25" customHeight="1">
      <c r="AL1176" s="46" t="s">
        <v>59</v>
      </c>
      <c r="AM1176" s="45">
        <v>10</v>
      </c>
      <c r="AN1176" s="46" t="s">
        <v>4</v>
      </c>
      <c r="AO1176" s="45">
        <v>4</v>
      </c>
      <c r="AP1176" s="45">
        <v>36817042</v>
      </c>
      <c r="AQ1176" s="45">
        <v>0</v>
      </c>
      <c r="AR1176" s="45">
        <v>36817042</v>
      </c>
      <c r="AS1176" s="45">
        <v>67</v>
      </c>
      <c r="AT1176" s="45">
        <v>1738061</v>
      </c>
      <c r="AU1176" s="45">
        <v>1</v>
      </c>
      <c r="AV1176" s="45">
        <v>52</v>
      </c>
      <c r="AW1176" s="45">
        <v>903792</v>
      </c>
    </row>
    <row r="1177" spans="38:49" ht="14.25" customHeight="1">
      <c r="AL1177" s="46" t="s">
        <v>59</v>
      </c>
      <c r="AM1177" s="45">
        <v>10</v>
      </c>
      <c r="AN1177" s="46" t="s">
        <v>4</v>
      </c>
      <c r="AO1177" s="45">
        <v>4</v>
      </c>
      <c r="AP1177" s="45">
        <v>36817042</v>
      </c>
      <c r="AQ1177" s="45">
        <v>0</v>
      </c>
      <c r="AR1177" s="45">
        <v>36817042</v>
      </c>
      <c r="AS1177" s="45">
        <v>68</v>
      </c>
      <c r="AT1177" s="45">
        <v>1666335</v>
      </c>
      <c r="AU1177" s="45">
        <v>1</v>
      </c>
      <c r="AV1177" s="45">
        <v>51</v>
      </c>
      <c r="AW1177" s="45">
        <v>849831</v>
      </c>
    </row>
    <row r="1178" spans="38:49" ht="14.25" customHeight="1">
      <c r="AL1178" s="46" t="s">
        <v>59</v>
      </c>
      <c r="AM1178" s="45">
        <v>10</v>
      </c>
      <c r="AN1178" s="46" t="s">
        <v>4</v>
      </c>
      <c r="AO1178" s="45">
        <v>4</v>
      </c>
      <c r="AP1178" s="45">
        <v>36817042</v>
      </c>
      <c r="AQ1178" s="45">
        <v>0</v>
      </c>
      <c r="AR1178" s="45">
        <v>36817042</v>
      </c>
      <c r="AS1178" s="45">
        <v>69</v>
      </c>
      <c r="AT1178" s="45">
        <v>1594102</v>
      </c>
      <c r="AU1178" s="45">
        <v>1</v>
      </c>
      <c r="AV1178" s="45">
        <v>51</v>
      </c>
      <c r="AW1178" s="45">
        <v>812992</v>
      </c>
    </row>
    <row r="1179" spans="38:49" ht="14.25" customHeight="1">
      <c r="AL1179" s="46" t="s">
        <v>59</v>
      </c>
      <c r="AM1179" s="45">
        <v>11</v>
      </c>
      <c r="AN1179" s="46" t="s">
        <v>4</v>
      </c>
      <c r="AO1179" s="45">
        <v>11</v>
      </c>
      <c r="AP1179" s="45">
        <v>35270849</v>
      </c>
      <c r="AQ1179" s="45">
        <v>0</v>
      </c>
      <c r="AR1179" s="45">
        <v>35270849</v>
      </c>
      <c r="AS1179" s="45">
        <v>48</v>
      </c>
      <c r="AT1179" s="45">
        <v>1106329</v>
      </c>
      <c r="AU1179" s="45">
        <v>0.55800000000000005</v>
      </c>
      <c r="AV1179" s="45">
        <v>62</v>
      </c>
      <c r="AW1179" s="45">
        <v>685924</v>
      </c>
    </row>
    <row r="1180" spans="38:49" ht="14.25" customHeight="1">
      <c r="AL1180" s="46" t="s">
        <v>59</v>
      </c>
      <c r="AM1180" s="45">
        <v>11</v>
      </c>
      <c r="AN1180" s="46" t="s">
        <v>4</v>
      </c>
      <c r="AO1180" s="45">
        <v>11</v>
      </c>
      <c r="AP1180" s="45">
        <v>35270849</v>
      </c>
      <c r="AQ1180" s="45">
        <v>0</v>
      </c>
      <c r="AR1180" s="45">
        <v>35270849</v>
      </c>
      <c r="AS1180" s="45">
        <v>49</v>
      </c>
      <c r="AT1180" s="45">
        <v>1945533</v>
      </c>
      <c r="AU1180" s="45">
        <v>1</v>
      </c>
      <c r="AV1180" s="45">
        <v>62</v>
      </c>
      <c r="AW1180" s="45">
        <v>1206230</v>
      </c>
    </row>
    <row r="1181" spans="38:49" ht="14.25" customHeight="1">
      <c r="AL1181" s="46" t="s">
        <v>59</v>
      </c>
      <c r="AM1181" s="45">
        <v>11</v>
      </c>
      <c r="AN1181" s="46" t="s">
        <v>4</v>
      </c>
      <c r="AO1181" s="45">
        <v>11</v>
      </c>
      <c r="AP1181" s="45">
        <v>35270849</v>
      </c>
      <c r="AQ1181" s="45">
        <v>0</v>
      </c>
      <c r="AR1181" s="45">
        <v>35270849</v>
      </c>
      <c r="AS1181" s="45">
        <v>50</v>
      </c>
      <c r="AT1181" s="45">
        <v>1906177</v>
      </c>
      <c r="AU1181" s="45">
        <v>1</v>
      </c>
      <c r="AV1181" s="45">
        <v>61</v>
      </c>
      <c r="AW1181" s="45">
        <v>1162768</v>
      </c>
    </row>
    <row r="1182" spans="38:49" ht="14.25" customHeight="1">
      <c r="AL1182" s="46" t="s">
        <v>59</v>
      </c>
      <c r="AM1182" s="45">
        <v>11</v>
      </c>
      <c r="AN1182" s="46" t="s">
        <v>4</v>
      </c>
      <c r="AO1182" s="45">
        <v>11</v>
      </c>
      <c r="AP1182" s="45">
        <v>35270849</v>
      </c>
      <c r="AQ1182" s="45">
        <v>0</v>
      </c>
      <c r="AR1182" s="45">
        <v>35270849</v>
      </c>
      <c r="AS1182" s="45">
        <v>51</v>
      </c>
      <c r="AT1182" s="45">
        <v>1866240</v>
      </c>
      <c r="AU1182" s="45">
        <v>1</v>
      </c>
      <c r="AV1182" s="45">
        <v>61</v>
      </c>
      <c r="AW1182" s="45">
        <v>1138406</v>
      </c>
    </row>
    <row r="1183" spans="38:49" ht="14.25" customHeight="1">
      <c r="AL1183" s="46" t="s">
        <v>59</v>
      </c>
      <c r="AM1183" s="45">
        <v>11</v>
      </c>
      <c r="AN1183" s="46" t="s">
        <v>4</v>
      </c>
      <c r="AO1183" s="45">
        <v>11</v>
      </c>
      <c r="AP1183" s="45">
        <v>35270849</v>
      </c>
      <c r="AQ1183" s="45">
        <v>0</v>
      </c>
      <c r="AR1183" s="45">
        <v>35270849</v>
      </c>
      <c r="AS1183" s="45">
        <v>52</v>
      </c>
      <c r="AT1183" s="45">
        <v>1825735</v>
      </c>
      <c r="AU1183" s="45">
        <v>1</v>
      </c>
      <c r="AV1183" s="45">
        <v>61</v>
      </c>
      <c r="AW1183" s="45">
        <v>1113698</v>
      </c>
    </row>
    <row r="1184" spans="38:49" ht="14.25" customHeight="1">
      <c r="AL1184" s="46" t="s">
        <v>59</v>
      </c>
      <c r="AM1184" s="45">
        <v>11</v>
      </c>
      <c r="AN1184" s="46" t="s">
        <v>4</v>
      </c>
      <c r="AO1184" s="45">
        <v>11</v>
      </c>
      <c r="AP1184" s="45">
        <v>35270849</v>
      </c>
      <c r="AQ1184" s="45">
        <v>0</v>
      </c>
      <c r="AR1184" s="45">
        <v>35270849</v>
      </c>
      <c r="AS1184" s="45">
        <v>53</v>
      </c>
      <c r="AT1184" s="45">
        <v>1784673</v>
      </c>
      <c r="AU1184" s="45">
        <v>1</v>
      </c>
      <c r="AV1184" s="45">
        <v>61</v>
      </c>
      <c r="AW1184" s="45">
        <v>1088651</v>
      </c>
    </row>
    <row r="1185" spans="38:49" ht="14.25" customHeight="1">
      <c r="AL1185" s="46" t="s">
        <v>59</v>
      </c>
      <c r="AM1185" s="45">
        <v>11</v>
      </c>
      <c r="AN1185" s="46" t="s">
        <v>4</v>
      </c>
      <c r="AO1185" s="45">
        <v>11</v>
      </c>
      <c r="AP1185" s="45">
        <v>35270849</v>
      </c>
      <c r="AQ1185" s="45">
        <v>0</v>
      </c>
      <c r="AR1185" s="45">
        <v>35270849</v>
      </c>
      <c r="AS1185" s="45">
        <v>54</v>
      </c>
      <c r="AT1185" s="45">
        <v>1743068</v>
      </c>
      <c r="AU1185" s="45">
        <v>1</v>
      </c>
      <c r="AV1185" s="45">
        <v>61</v>
      </c>
      <c r="AW1185" s="45">
        <v>1063271</v>
      </c>
    </row>
    <row r="1186" spans="38:49" ht="14.25" customHeight="1">
      <c r="AL1186" s="46" t="s">
        <v>59</v>
      </c>
      <c r="AM1186" s="45">
        <v>11</v>
      </c>
      <c r="AN1186" s="46" t="s">
        <v>4</v>
      </c>
      <c r="AO1186" s="45">
        <v>11</v>
      </c>
      <c r="AP1186" s="45">
        <v>35270849</v>
      </c>
      <c r="AQ1186" s="45">
        <v>0</v>
      </c>
      <c r="AR1186" s="45">
        <v>35270849</v>
      </c>
      <c r="AS1186" s="45">
        <v>55</v>
      </c>
      <c r="AT1186" s="45">
        <v>1700932</v>
      </c>
      <c r="AU1186" s="45">
        <v>1</v>
      </c>
      <c r="AV1186" s="45">
        <v>60</v>
      </c>
      <c r="AW1186" s="45">
        <v>1020559</v>
      </c>
    </row>
    <row r="1187" spans="38:49" ht="14.25" customHeight="1">
      <c r="AL1187" s="46" t="s">
        <v>59</v>
      </c>
      <c r="AM1187" s="45">
        <v>11</v>
      </c>
      <c r="AN1187" s="46" t="s">
        <v>4</v>
      </c>
      <c r="AO1187" s="45">
        <v>11</v>
      </c>
      <c r="AP1187" s="45">
        <v>35270849</v>
      </c>
      <c r="AQ1187" s="45">
        <v>0</v>
      </c>
      <c r="AR1187" s="45">
        <v>35270849</v>
      </c>
      <c r="AS1187" s="45">
        <v>56</v>
      </c>
      <c r="AT1187" s="45">
        <v>1658278</v>
      </c>
      <c r="AU1187" s="45">
        <v>1</v>
      </c>
      <c r="AV1187" s="45">
        <v>60</v>
      </c>
      <c r="AW1187" s="45">
        <v>994967</v>
      </c>
    </row>
    <row r="1188" spans="38:49" ht="14.25" customHeight="1">
      <c r="AL1188" s="46" t="s">
        <v>59</v>
      </c>
      <c r="AM1188" s="45">
        <v>11</v>
      </c>
      <c r="AN1188" s="46" t="s">
        <v>4</v>
      </c>
      <c r="AO1188" s="45">
        <v>11</v>
      </c>
      <c r="AP1188" s="45">
        <v>35270849</v>
      </c>
      <c r="AQ1188" s="45">
        <v>0</v>
      </c>
      <c r="AR1188" s="45">
        <v>35270849</v>
      </c>
      <c r="AS1188" s="45">
        <v>57</v>
      </c>
      <c r="AT1188" s="45">
        <v>1615119</v>
      </c>
      <c r="AU1188" s="45">
        <v>1</v>
      </c>
      <c r="AV1188" s="45">
        <v>60</v>
      </c>
      <c r="AW1188" s="45">
        <v>969071</v>
      </c>
    </row>
    <row r="1189" spans="38:49" ht="14.25" customHeight="1">
      <c r="AL1189" s="46" t="s">
        <v>59</v>
      </c>
      <c r="AM1189" s="45">
        <v>11</v>
      </c>
      <c r="AN1189" s="46" t="s">
        <v>4</v>
      </c>
      <c r="AO1189" s="45">
        <v>11</v>
      </c>
      <c r="AP1189" s="45">
        <v>35270849</v>
      </c>
      <c r="AQ1189" s="45">
        <v>0</v>
      </c>
      <c r="AR1189" s="45">
        <v>35270849</v>
      </c>
      <c r="AS1189" s="45">
        <v>58</v>
      </c>
      <c r="AT1189" s="45">
        <v>1571468</v>
      </c>
      <c r="AU1189" s="45">
        <v>1</v>
      </c>
      <c r="AV1189" s="45">
        <v>60</v>
      </c>
      <c r="AW1189" s="45">
        <v>942881</v>
      </c>
    </row>
    <row r="1190" spans="38:49" ht="14.25" customHeight="1">
      <c r="AL1190" s="46" t="s">
        <v>59</v>
      </c>
      <c r="AM1190" s="45">
        <v>11</v>
      </c>
      <c r="AN1190" s="46" t="s">
        <v>4</v>
      </c>
      <c r="AO1190" s="45">
        <v>11</v>
      </c>
      <c r="AP1190" s="45">
        <v>35270849</v>
      </c>
      <c r="AQ1190" s="45">
        <v>0</v>
      </c>
      <c r="AR1190" s="45">
        <v>35270849</v>
      </c>
      <c r="AS1190" s="45">
        <v>59</v>
      </c>
      <c r="AT1190" s="45">
        <v>1527338</v>
      </c>
      <c r="AU1190" s="45">
        <v>1</v>
      </c>
      <c r="AV1190" s="45">
        <v>59</v>
      </c>
      <c r="AW1190" s="45">
        <v>901129</v>
      </c>
    </row>
    <row r="1191" spans="38:49" ht="14.25" customHeight="1">
      <c r="AL1191" s="46" t="s">
        <v>59</v>
      </c>
      <c r="AM1191" s="45">
        <v>11</v>
      </c>
      <c r="AN1191" s="46" t="s">
        <v>4</v>
      </c>
      <c r="AO1191" s="45">
        <v>11</v>
      </c>
      <c r="AP1191" s="45">
        <v>35270849</v>
      </c>
      <c r="AQ1191" s="45">
        <v>0</v>
      </c>
      <c r="AR1191" s="45">
        <v>35270849</v>
      </c>
      <c r="AS1191" s="45">
        <v>60</v>
      </c>
      <c r="AT1191" s="45">
        <v>1482743</v>
      </c>
      <c r="AU1191" s="45">
        <v>1</v>
      </c>
      <c r="AV1191" s="45">
        <v>59</v>
      </c>
      <c r="AW1191" s="45">
        <v>874818</v>
      </c>
    </row>
    <row r="1192" spans="38:49" ht="14.25" customHeight="1">
      <c r="AL1192" s="46" t="s">
        <v>59</v>
      </c>
      <c r="AM1192" s="45">
        <v>11</v>
      </c>
      <c r="AN1192" s="46" t="s">
        <v>4</v>
      </c>
      <c r="AO1192" s="45">
        <v>11</v>
      </c>
      <c r="AP1192" s="45">
        <v>35270849</v>
      </c>
      <c r="AQ1192" s="45">
        <v>0</v>
      </c>
      <c r="AR1192" s="45">
        <v>35270849</v>
      </c>
      <c r="AS1192" s="45">
        <v>61</v>
      </c>
      <c r="AT1192" s="45">
        <v>1437696</v>
      </c>
      <c r="AU1192" s="45">
        <v>1</v>
      </c>
      <c r="AV1192" s="45">
        <v>59</v>
      </c>
      <c r="AW1192" s="45">
        <v>848241</v>
      </c>
    </row>
    <row r="1193" spans="38:49" ht="14.25" customHeight="1">
      <c r="AL1193" s="46" t="s">
        <v>59</v>
      </c>
      <c r="AM1193" s="45">
        <v>11</v>
      </c>
      <c r="AN1193" s="46" t="s">
        <v>4</v>
      </c>
      <c r="AO1193" s="45">
        <v>11</v>
      </c>
      <c r="AP1193" s="45">
        <v>35270849</v>
      </c>
      <c r="AQ1193" s="45">
        <v>0</v>
      </c>
      <c r="AR1193" s="45">
        <v>35270849</v>
      </c>
      <c r="AS1193" s="45">
        <v>62</v>
      </c>
      <c r="AT1193" s="45">
        <v>1392211</v>
      </c>
      <c r="AU1193" s="45">
        <v>1</v>
      </c>
      <c r="AV1193" s="45">
        <v>58</v>
      </c>
      <c r="AW1193" s="45">
        <v>807482</v>
      </c>
    </row>
    <row r="1194" spans="38:49" ht="14.25" customHeight="1">
      <c r="AL1194" s="46" t="s">
        <v>59</v>
      </c>
      <c r="AM1194" s="45">
        <v>11</v>
      </c>
      <c r="AN1194" s="46" t="s">
        <v>4</v>
      </c>
      <c r="AO1194" s="45">
        <v>11</v>
      </c>
      <c r="AP1194" s="45">
        <v>35270849</v>
      </c>
      <c r="AQ1194" s="45">
        <v>0</v>
      </c>
      <c r="AR1194" s="45">
        <v>35270849</v>
      </c>
      <c r="AS1194" s="45">
        <v>63</v>
      </c>
      <c r="AT1194" s="45">
        <v>1346302</v>
      </c>
      <c r="AU1194" s="45">
        <v>1</v>
      </c>
      <c r="AV1194" s="45">
        <v>58</v>
      </c>
      <c r="AW1194" s="45">
        <v>780855</v>
      </c>
    </row>
    <row r="1195" spans="38:49" ht="14.25" customHeight="1">
      <c r="AL1195" s="46" t="s">
        <v>59</v>
      </c>
      <c r="AM1195" s="45">
        <v>11</v>
      </c>
      <c r="AN1195" s="46" t="s">
        <v>4</v>
      </c>
      <c r="AO1195" s="45">
        <v>11</v>
      </c>
      <c r="AP1195" s="45">
        <v>35270849</v>
      </c>
      <c r="AQ1195" s="45">
        <v>0</v>
      </c>
      <c r="AR1195" s="45">
        <v>35270849</v>
      </c>
      <c r="AS1195" s="45">
        <v>64</v>
      </c>
      <c r="AT1195" s="45">
        <v>1299983</v>
      </c>
      <c r="AU1195" s="45">
        <v>1</v>
      </c>
      <c r="AV1195" s="45">
        <v>58</v>
      </c>
      <c r="AW1195" s="45">
        <v>753990</v>
      </c>
    </row>
    <row r="1196" spans="38:49" ht="14.25" customHeight="1">
      <c r="AL1196" s="46" t="s">
        <v>59</v>
      </c>
      <c r="AM1196" s="45">
        <v>11</v>
      </c>
      <c r="AN1196" s="46" t="s">
        <v>4</v>
      </c>
      <c r="AO1196" s="45">
        <v>11</v>
      </c>
      <c r="AP1196" s="45">
        <v>35270849</v>
      </c>
      <c r="AQ1196" s="45">
        <v>0</v>
      </c>
      <c r="AR1196" s="45">
        <v>35270849</v>
      </c>
      <c r="AS1196" s="45">
        <v>65</v>
      </c>
      <c r="AT1196" s="45">
        <v>1253268</v>
      </c>
      <c r="AU1196" s="45">
        <v>1</v>
      </c>
      <c r="AV1196" s="45">
        <v>57</v>
      </c>
      <c r="AW1196" s="45">
        <v>714363</v>
      </c>
    </row>
    <row r="1197" spans="38:49" ht="14.25" customHeight="1">
      <c r="AL1197" s="46" t="s">
        <v>59</v>
      </c>
      <c r="AM1197" s="45">
        <v>11</v>
      </c>
      <c r="AN1197" s="46" t="s">
        <v>4</v>
      </c>
      <c r="AO1197" s="45">
        <v>11</v>
      </c>
      <c r="AP1197" s="45">
        <v>35270849</v>
      </c>
      <c r="AQ1197" s="45">
        <v>0</v>
      </c>
      <c r="AR1197" s="45">
        <v>35270849</v>
      </c>
      <c r="AS1197" s="45">
        <v>66</v>
      </c>
      <c r="AT1197" s="45">
        <v>1809257</v>
      </c>
      <c r="AU1197" s="45">
        <v>1</v>
      </c>
      <c r="AV1197" s="45">
        <v>57</v>
      </c>
      <c r="AW1197" s="45">
        <v>1031276</v>
      </c>
    </row>
    <row r="1198" spans="38:49" ht="14.25" customHeight="1">
      <c r="AL1198" s="46" t="s">
        <v>59</v>
      </c>
      <c r="AM1198" s="45">
        <v>11</v>
      </c>
      <c r="AN1198" s="46" t="s">
        <v>4</v>
      </c>
      <c r="AO1198" s="45">
        <v>11</v>
      </c>
      <c r="AP1198" s="45">
        <v>35270849</v>
      </c>
      <c r="AQ1198" s="45">
        <v>0</v>
      </c>
      <c r="AR1198" s="45">
        <v>35270849</v>
      </c>
      <c r="AS1198" s="45">
        <v>67</v>
      </c>
      <c r="AT1198" s="45">
        <v>1738061</v>
      </c>
      <c r="AU1198" s="45">
        <v>1</v>
      </c>
      <c r="AV1198" s="45">
        <v>57</v>
      </c>
      <c r="AW1198" s="45">
        <v>990695</v>
      </c>
    </row>
    <row r="1199" spans="38:49" ht="14.25" customHeight="1">
      <c r="AL1199" s="46" t="s">
        <v>59</v>
      </c>
      <c r="AM1199" s="45">
        <v>11</v>
      </c>
      <c r="AN1199" s="46" t="s">
        <v>4</v>
      </c>
      <c r="AO1199" s="45">
        <v>11</v>
      </c>
      <c r="AP1199" s="45">
        <v>35270849</v>
      </c>
      <c r="AQ1199" s="45">
        <v>0</v>
      </c>
      <c r="AR1199" s="45">
        <v>35270849</v>
      </c>
      <c r="AS1199" s="45">
        <v>68</v>
      </c>
      <c r="AT1199" s="45">
        <v>1666335</v>
      </c>
      <c r="AU1199" s="45">
        <v>1</v>
      </c>
      <c r="AV1199" s="45">
        <v>56</v>
      </c>
      <c r="AW1199" s="45">
        <v>933148</v>
      </c>
    </row>
    <row r="1200" spans="38:49" ht="14.25" customHeight="1">
      <c r="AL1200" s="46" t="s">
        <v>59</v>
      </c>
      <c r="AM1200" s="45">
        <v>11</v>
      </c>
      <c r="AN1200" s="46" t="s">
        <v>4</v>
      </c>
      <c r="AO1200" s="45">
        <v>11</v>
      </c>
      <c r="AP1200" s="45">
        <v>35270849</v>
      </c>
      <c r="AQ1200" s="45">
        <v>0</v>
      </c>
      <c r="AR1200" s="45">
        <v>35270849</v>
      </c>
      <c r="AS1200" s="45">
        <v>69</v>
      </c>
      <c r="AT1200" s="45">
        <v>1594102</v>
      </c>
      <c r="AU1200" s="45">
        <v>1</v>
      </c>
      <c r="AV1200" s="45">
        <v>56</v>
      </c>
      <c r="AW1200" s="45">
        <v>892697</v>
      </c>
    </row>
    <row r="1201" spans="38:49" ht="14.25" customHeight="1">
      <c r="AL1201" s="46" t="s">
        <v>59</v>
      </c>
      <c r="AM1201" s="45">
        <v>12</v>
      </c>
      <c r="AN1201" s="46" t="s">
        <v>4</v>
      </c>
      <c r="AO1201" s="45">
        <v>18</v>
      </c>
      <c r="AP1201" s="45">
        <v>33591900</v>
      </c>
      <c r="AQ1201" s="45">
        <v>0</v>
      </c>
      <c r="AR1201" s="45">
        <v>33591900</v>
      </c>
      <c r="AS1201" s="45">
        <v>49</v>
      </c>
      <c r="AT1201" s="45">
        <v>1372913</v>
      </c>
      <c r="AU1201" s="45">
        <v>0.70599999999999996</v>
      </c>
      <c r="AV1201" s="45">
        <v>64</v>
      </c>
      <c r="AW1201" s="45">
        <v>878664</v>
      </c>
    </row>
    <row r="1202" spans="38:49" ht="14.25" customHeight="1">
      <c r="AL1202" s="46" t="s">
        <v>59</v>
      </c>
      <c r="AM1202" s="45">
        <v>12</v>
      </c>
      <c r="AN1202" s="46" t="s">
        <v>4</v>
      </c>
      <c r="AO1202" s="45">
        <v>18</v>
      </c>
      <c r="AP1202" s="45">
        <v>33591900</v>
      </c>
      <c r="AQ1202" s="45">
        <v>0</v>
      </c>
      <c r="AR1202" s="45">
        <v>33591900</v>
      </c>
      <c r="AS1202" s="45">
        <v>50</v>
      </c>
      <c r="AT1202" s="45">
        <v>1906177</v>
      </c>
      <c r="AU1202" s="45">
        <v>1</v>
      </c>
      <c r="AV1202" s="45">
        <v>64</v>
      </c>
      <c r="AW1202" s="45">
        <v>1219953</v>
      </c>
    </row>
    <row r="1203" spans="38:49" ht="14.25" customHeight="1">
      <c r="AL1203" s="46" t="s">
        <v>59</v>
      </c>
      <c r="AM1203" s="45">
        <v>12</v>
      </c>
      <c r="AN1203" s="46" t="s">
        <v>4</v>
      </c>
      <c r="AO1203" s="45">
        <v>18</v>
      </c>
      <c r="AP1203" s="45">
        <v>33591900</v>
      </c>
      <c r="AQ1203" s="45">
        <v>0</v>
      </c>
      <c r="AR1203" s="45">
        <v>33591900</v>
      </c>
      <c r="AS1203" s="45">
        <v>51</v>
      </c>
      <c r="AT1203" s="45">
        <v>1866240</v>
      </c>
      <c r="AU1203" s="45">
        <v>1</v>
      </c>
      <c r="AV1203" s="45">
        <v>64</v>
      </c>
      <c r="AW1203" s="45">
        <v>1194394</v>
      </c>
    </row>
    <row r="1204" spans="38:49" ht="14.25" customHeight="1">
      <c r="AL1204" s="46" t="s">
        <v>59</v>
      </c>
      <c r="AM1204" s="45">
        <v>12</v>
      </c>
      <c r="AN1204" s="46" t="s">
        <v>4</v>
      </c>
      <c r="AO1204" s="45">
        <v>18</v>
      </c>
      <c r="AP1204" s="45">
        <v>33591900</v>
      </c>
      <c r="AQ1204" s="45">
        <v>0</v>
      </c>
      <c r="AR1204" s="45">
        <v>33591900</v>
      </c>
      <c r="AS1204" s="45">
        <v>52</v>
      </c>
      <c r="AT1204" s="45">
        <v>1825735</v>
      </c>
      <c r="AU1204" s="45">
        <v>1</v>
      </c>
      <c r="AV1204" s="45">
        <v>64</v>
      </c>
      <c r="AW1204" s="45">
        <v>1168470</v>
      </c>
    </row>
    <row r="1205" spans="38:49" ht="14.25" customHeight="1">
      <c r="AL1205" s="46" t="s">
        <v>59</v>
      </c>
      <c r="AM1205" s="45">
        <v>12</v>
      </c>
      <c r="AN1205" s="46" t="s">
        <v>4</v>
      </c>
      <c r="AO1205" s="45">
        <v>18</v>
      </c>
      <c r="AP1205" s="45">
        <v>33591900</v>
      </c>
      <c r="AQ1205" s="45">
        <v>0</v>
      </c>
      <c r="AR1205" s="45">
        <v>33591900</v>
      </c>
      <c r="AS1205" s="45">
        <v>53</v>
      </c>
      <c r="AT1205" s="45">
        <v>1784673</v>
      </c>
      <c r="AU1205" s="45">
        <v>1</v>
      </c>
      <c r="AV1205" s="45">
        <v>63</v>
      </c>
      <c r="AW1205" s="45">
        <v>1124344</v>
      </c>
    </row>
    <row r="1206" spans="38:49" ht="14.25" customHeight="1">
      <c r="AL1206" s="46" t="s">
        <v>59</v>
      </c>
      <c r="AM1206" s="45">
        <v>12</v>
      </c>
      <c r="AN1206" s="46" t="s">
        <v>4</v>
      </c>
      <c r="AO1206" s="45">
        <v>18</v>
      </c>
      <c r="AP1206" s="45">
        <v>33591900</v>
      </c>
      <c r="AQ1206" s="45">
        <v>0</v>
      </c>
      <c r="AR1206" s="45">
        <v>33591900</v>
      </c>
      <c r="AS1206" s="45">
        <v>54</v>
      </c>
      <c r="AT1206" s="45">
        <v>1743068</v>
      </c>
      <c r="AU1206" s="45">
        <v>1</v>
      </c>
      <c r="AV1206" s="45">
        <v>63</v>
      </c>
      <c r="AW1206" s="45">
        <v>1098133</v>
      </c>
    </row>
    <row r="1207" spans="38:49" ht="14.25" customHeight="1">
      <c r="AL1207" s="46" t="s">
        <v>59</v>
      </c>
      <c r="AM1207" s="45">
        <v>12</v>
      </c>
      <c r="AN1207" s="46" t="s">
        <v>4</v>
      </c>
      <c r="AO1207" s="45">
        <v>18</v>
      </c>
      <c r="AP1207" s="45">
        <v>33591900</v>
      </c>
      <c r="AQ1207" s="45">
        <v>0</v>
      </c>
      <c r="AR1207" s="45">
        <v>33591900</v>
      </c>
      <c r="AS1207" s="45">
        <v>55</v>
      </c>
      <c r="AT1207" s="45">
        <v>1700932</v>
      </c>
      <c r="AU1207" s="45">
        <v>1</v>
      </c>
      <c r="AV1207" s="45">
        <v>63</v>
      </c>
      <c r="AW1207" s="45">
        <v>1071587</v>
      </c>
    </row>
    <row r="1208" spans="38:49" ht="14.25" customHeight="1">
      <c r="AL1208" s="46" t="s">
        <v>59</v>
      </c>
      <c r="AM1208" s="45">
        <v>12</v>
      </c>
      <c r="AN1208" s="46" t="s">
        <v>4</v>
      </c>
      <c r="AO1208" s="45">
        <v>18</v>
      </c>
      <c r="AP1208" s="45">
        <v>33591900</v>
      </c>
      <c r="AQ1208" s="45">
        <v>0</v>
      </c>
      <c r="AR1208" s="45">
        <v>33591900</v>
      </c>
      <c r="AS1208" s="45">
        <v>56</v>
      </c>
      <c r="AT1208" s="45">
        <v>1658278</v>
      </c>
      <c r="AU1208" s="45">
        <v>1</v>
      </c>
      <c r="AV1208" s="45">
        <v>63</v>
      </c>
      <c r="AW1208" s="45">
        <v>1044715</v>
      </c>
    </row>
    <row r="1209" spans="38:49" ht="14.25" customHeight="1">
      <c r="AL1209" s="46" t="s">
        <v>59</v>
      </c>
      <c r="AM1209" s="45">
        <v>12</v>
      </c>
      <c r="AN1209" s="46" t="s">
        <v>4</v>
      </c>
      <c r="AO1209" s="45">
        <v>18</v>
      </c>
      <c r="AP1209" s="45">
        <v>33591900</v>
      </c>
      <c r="AQ1209" s="45">
        <v>0</v>
      </c>
      <c r="AR1209" s="45">
        <v>33591900</v>
      </c>
      <c r="AS1209" s="45">
        <v>57</v>
      </c>
      <c r="AT1209" s="45">
        <v>1615119</v>
      </c>
      <c r="AU1209" s="45">
        <v>1</v>
      </c>
      <c r="AV1209" s="45">
        <v>63</v>
      </c>
      <c r="AW1209" s="45">
        <v>1017525</v>
      </c>
    </row>
    <row r="1210" spans="38:49" ht="14.25" customHeight="1">
      <c r="AL1210" s="46" t="s">
        <v>59</v>
      </c>
      <c r="AM1210" s="45">
        <v>12</v>
      </c>
      <c r="AN1210" s="46" t="s">
        <v>4</v>
      </c>
      <c r="AO1210" s="45">
        <v>18</v>
      </c>
      <c r="AP1210" s="45">
        <v>33591900</v>
      </c>
      <c r="AQ1210" s="45">
        <v>0</v>
      </c>
      <c r="AR1210" s="45">
        <v>33591900</v>
      </c>
      <c r="AS1210" s="45">
        <v>58</v>
      </c>
      <c r="AT1210" s="45">
        <v>1571468</v>
      </c>
      <c r="AU1210" s="45">
        <v>1</v>
      </c>
      <c r="AV1210" s="45">
        <v>63</v>
      </c>
      <c r="AW1210" s="45">
        <v>990025</v>
      </c>
    </row>
    <row r="1211" spans="38:49" ht="14.25" customHeight="1">
      <c r="AL1211" s="46" t="s">
        <v>59</v>
      </c>
      <c r="AM1211" s="45">
        <v>12</v>
      </c>
      <c r="AN1211" s="46" t="s">
        <v>4</v>
      </c>
      <c r="AO1211" s="45">
        <v>18</v>
      </c>
      <c r="AP1211" s="45">
        <v>33591900</v>
      </c>
      <c r="AQ1211" s="45">
        <v>0</v>
      </c>
      <c r="AR1211" s="45">
        <v>33591900</v>
      </c>
      <c r="AS1211" s="45">
        <v>59</v>
      </c>
      <c r="AT1211" s="45">
        <v>1527338</v>
      </c>
      <c r="AU1211" s="45">
        <v>1</v>
      </c>
      <c r="AV1211" s="45">
        <v>62</v>
      </c>
      <c r="AW1211" s="45">
        <v>946950</v>
      </c>
    </row>
    <row r="1212" spans="38:49" ht="14.25" customHeight="1">
      <c r="AL1212" s="46" t="s">
        <v>59</v>
      </c>
      <c r="AM1212" s="45">
        <v>12</v>
      </c>
      <c r="AN1212" s="46" t="s">
        <v>4</v>
      </c>
      <c r="AO1212" s="45">
        <v>18</v>
      </c>
      <c r="AP1212" s="45">
        <v>33591900</v>
      </c>
      <c r="AQ1212" s="45">
        <v>0</v>
      </c>
      <c r="AR1212" s="45">
        <v>33591900</v>
      </c>
      <c r="AS1212" s="45">
        <v>60</v>
      </c>
      <c r="AT1212" s="45">
        <v>1482743</v>
      </c>
      <c r="AU1212" s="45">
        <v>1</v>
      </c>
      <c r="AV1212" s="45">
        <v>62</v>
      </c>
      <c r="AW1212" s="45">
        <v>919301</v>
      </c>
    </row>
    <row r="1213" spans="38:49" ht="14.25" customHeight="1">
      <c r="AL1213" s="46" t="s">
        <v>59</v>
      </c>
      <c r="AM1213" s="45">
        <v>12</v>
      </c>
      <c r="AN1213" s="46" t="s">
        <v>4</v>
      </c>
      <c r="AO1213" s="45">
        <v>18</v>
      </c>
      <c r="AP1213" s="45">
        <v>33591900</v>
      </c>
      <c r="AQ1213" s="45">
        <v>0</v>
      </c>
      <c r="AR1213" s="45">
        <v>33591900</v>
      </c>
      <c r="AS1213" s="45">
        <v>61</v>
      </c>
      <c r="AT1213" s="45">
        <v>1437696</v>
      </c>
      <c r="AU1213" s="45">
        <v>1</v>
      </c>
      <c r="AV1213" s="45">
        <v>62</v>
      </c>
      <c r="AW1213" s="45">
        <v>891372</v>
      </c>
    </row>
    <row r="1214" spans="38:49" ht="14.25" customHeight="1">
      <c r="AL1214" s="46" t="s">
        <v>59</v>
      </c>
      <c r="AM1214" s="45">
        <v>12</v>
      </c>
      <c r="AN1214" s="46" t="s">
        <v>4</v>
      </c>
      <c r="AO1214" s="45">
        <v>18</v>
      </c>
      <c r="AP1214" s="45">
        <v>33591900</v>
      </c>
      <c r="AQ1214" s="45">
        <v>0</v>
      </c>
      <c r="AR1214" s="45">
        <v>33591900</v>
      </c>
      <c r="AS1214" s="45">
        <v>62</v>
      </c>
      <c r="AT1214" s="45">
        <v>1392211</v>
      </c>
      <c r="AU1214" s="45">
        <v>1</v>
      </c>
      <c r="AV1214" s="45">
        <v>62</v>
      </c>
      <c r="AW1214" s="45">
        <v>863171</v>
      </c>
    </row>
    <row r="1215" spans="38:49" ht="14.25" customHeight="1">
      <c r="AL1215" s="46" t="s">
        <v>59</v>
      </c>
      <c r="AM1215" s="45">
        <v>12</v>
      </c>
      <c r="AN1215" s="46" t="s">
        <v>4</v>
      </c>
      <c r="AO1215" s="45">
        <v>18</v>
      </c>
      <c r="AP1215" s="45">
        <v>33591900</v>
      </c>
      <c r="AQ1215" s="45">
        <v>0</v>
      </c>
      <c r="AR1215" s="45">
        <v>33591900</v>
      </c>
      <c r="AS1215" s="45">
        <v>63</v>
      </c>
      <c r="AT1215" s="45">
        <v>1346302</v>
      </c>
      <c r="AU1215" s="45">
        <v>1</v>
      </c>
      <c r="AV1215" s="45">
        <v>62</v>
      </c>
      <c r="AW1215" s="45">
        <v>834707</v>
      </c>
    </row>
    <row r="1216" spans="38:49" ht="14.25" customHeight="1">
      <c r="AL1216" s="46" t="s">
        <v>59</v>
      </c>
      <c r="AM1216" s="45">
        <v>12</v>
      </c>
      <c r="AN1216" s="46" t="s">
        <v>4</v>
      </c>
      <c r="AO1216" s="45">
        <v>18</v>
      </c>
      <c r="AP1216" s="45">
        <v>33591900</v>
      </c>
      <c r="AQ1216" s="45">
        <v>0</v>
      </c>
      <c r="AR1216" s="45">
        <v>33591900</v>
      </c>
      <c r="AS1216" s="45">
        <v>64</v>
      </c>
      <c r="AT1216" s="45">
        <v>1299983</v>
      </c>
      <c r="AU1216" s="45">
        <v>1</v>
      </c>
      <c r="AV1216" s="45">
        <v>62</v>
      </c>
      <c r="AW1216" s="45">
        <v>805989</v>
      </c>
    </row>
    <row r="1217" spans="38:49" ht="14.25" customHeight="1">
      <c r="AL1217" s="46" t="s">
        <v>59</v>
      </c>
      <c r="AM1217" s="45">
        <v>12</v>
      </c>
      <c r="AN1217" s="46" t="s">
        <v>4</v>
      </c>
      <c r="AO1217" s="45">
        <v>18</v>
      </c>
      <c r="AP1217" s="45">
        <v>33591900</v>
      </c>
      <c r="AQ1217" s="45">
        <v>0</v>
      </c>
      <c r="AR1217" s="45">
        <v>33591900</v>
      </c>
      <c r="AS1217" s="45">
        <v>65</v>
      </c>
      <c r="AT1217" s="45">
        <v>1253268</v>
      </c>
      <c r="AU1217" s="45">
        <v>1</v>
      </c>
      <c r="AV1217" s="45">
        <v>61</v>
      </c>
      <c r="AW1217" s="45">
        <v>764493</v>
      </c>
    </row>
    <row r="1218" spans="38:49" ht="14.25" customHeight="1">
      <c r="AL1218" s="46" t="s">
        <v>59</v>
      </c>
      <c r="AM1218" s="45">
        <v>12</v>
      </c>
      <c r="AN1218" s="46" t="s">
        <v>4</v>
      </c>
      <c r="AO1218" s="45">
        <v>18</v>
      </c>
      <c r="AP1218" s="45">
        <v>33591900</v>
      </c>
      <c r="AQ1218" s="45">
        <v>0</v>
      </c>
      <c r="AR1218" s="45">
        <v>33591900</v>
      </c>
      <c r="AS1218" s="45">
        <v>66</v>
      </c>
      <c r="AT1218" s="45">
        <v>1809257</v>
      </c>
      <c r="AU1218" s="45">
        <v>1</v>
      </c>
      <c r="AV1218" s="45">
        <v>61</v>
      </c>
      <c r="AW1218" s="45">
        <v>1103647</v>
      </c>
    </row>
    <row r="1219" spans="38:49" ht="14.25" customHeight="1">
      <c r="AL1219" s="46" t="s">
        <v>59</v>
      </c>
      <c r="AM1219" s="45">
        <v>12</v>
      </c>
      <c r="AN1219" s="46" t="s">
        <v>4</v>
      </c>
      <c r="AO1219" s="45">
        <v>18</v>
      </c>
      <c r="AP1219" s="45">
        <v>33591900</v>
      </c>
      <c r="AQ1219" s="45">
        <v>0</v>
      </c>
      <c r="AR1219" s="45">
        <v>33591900</v>
      </c>
      <c r="AS1219" s="45">
        <v>67</v>
      </c>
      <c r="AT1219" s="45">
        <v>1738061</v>
      </c>
      <c r="AU1219" s="45">
        <v>1</v>
      </c>
      <c r="AV1219" s="45">
        <v>61</v>
      </c>
      <c r="AW1219" s="45">
        <v>1060217</v>
      </c>
    </row>
    <row r="1220" spans="38:49" ht="14.25" customHeight="1">
      <c r="AL1220" s="46" t="s">
        <v>59</v>
      </c>
      <c r="AM1220" s="45">
        <v>12</v>
      </c>
      <c r="AN1220" s="46" t="s">
        <v>4</v>
      </c>
      <c r="AO1220" s="45">
        <v>18</v>
      </c>
      <c r="AP1220" s="45">
        <v>33591900</v>
      </c>
      <c r="AQ1220" s="45">
        <v>0</v>
      </c>
      <c r="AR1220" s="45">
        <v>33591900</v>
      </c>
      <c r="AS1220" s="45">
        <v>68</v>
      </c>
      <c r="AT1220" s="45">
        <v>1666335</v>
      </c>
      <c r="AU1220" s="45">
        <v>1</v>
      </c>
      <c r="AV1220" s="45">
        <v>61</v>
      </c>
      <c r="AW1220" s="45">
        <v>1016464</v>
      </c>
    </row>
    <row r="1221" spans="38:49" ht="14.25" customHeight="1">
      <c r="AL1221" s="46" t="s">
        <v>59</v>
      </c>
      <c r="AM1221" s="45">
        <v>12</v>
      </c>
      <c r="AN1221" s="46" t="s">
        <v>4</v>
      </c>
      <c r="AO1221" s="45">
        <v>18</v>
      </c>
      <c r="AP1221" s="45">
        <v>33591900</v>
      </c>
      <c r="AQ1221" s="45">
        <v>0</v>
      </c>
      <c r="AR1221" s="45">
        <v>33591900</v>
      </c>
      <c r="AS1221" s="45">
        <v>69</v>
      </c>
      <c r="AT1221" s="45">
        <v>1594102</v>
      </c>
      <c r="AU1221" s="45">
        <v>1</v>
      </c>
      <c r="AV1221" s="45">
        <v>61</v>
      </c>
      <c r="AW1221" s="45">
        <v>972402</v>
      </c>
    </row>
    <row r="1222" spans="38:49" ht="14.25" customHeight="1">
      <c r="AL1222" s="46" t="s">
        <v>59</v>
      </c>
      <c r="AM1222" s="45">
        <v>13</v>
      </c>
      <c r="AN1222" s="46" t="s">
        <v>4</v>
      </c>
      <c r="AO1222" s="45">
        <v>25</v>
      </c>
      <c r="AP1222" s="45">
        <v>31798832</v>
      </c>
      <c r="AQ1222" s="45">
        <v>0</v>
      </c>
      <c r="AR1222" s="45">
        <v>31798832</v>
      </c>
      <c r="AS1222" s="45">
        <v>50</v>
      </c>
      <c r="AT1222" s="45">
        <v>1486022</v>
      </c>
      <c r="AU1222" s="45">
        <v>0.78</v>
      </c>
      <c r="AV1222" s="45">
        <v>66</v>
      </c>
      <c r="AW1222" s="45">
        <v>980775</v>
      </c>
    </row>
    <row r="1223" spans="38:49" ht="14.25" customHeight="1">
      <c r="AL1223" s="46" t="s">
        <v>59</v>
      </c>
      <c r="AM1223" s="45">
        <v>13</v>
      </c>
      <c r="AN1223" s="46" t="s">
        <v>4</v>
      </c>
      <c r="AO1223" s="45">
        <v>25</v>
      </c>
      <c r="AP1223" s="45">
        <v>31798832</v>
      </c>
      <c r="AQ1223" s="45">
        <v>0</v>
      </c>
      <c r="AR1223" s="45">
        <v>31798832</v>
      </c>
      <c r="AS1223" s="45">
        <v>51</v>
      </c>
      <c r="AT1223" s="45">
        <v>1866240</v>
      </c>
      <c r="AU1223" s="45">
        <v>1</v>
      </c>
      <c r="AV1223" s="45">
        <v>66</v>
      </c>
      <c r="AW1223" s="45">
        <v>1231718</v>
      </c>
    </row>
    <row r="1224" spans="38:49" ht="14.25" customHeight="1">
      <c r="AL1224" s="46" t="s">
        <v>59</v>
      </c>
      <c r="AM1224" s="45">
        <v>13</v>
      </c>
      <c r="AN1224" s="46" t="s">
        <v>4</v>
      </c>
      <c r="AO1224" s="45">
        <v>25</v>
      </c>
      <c r="AP1224" s="45">
        <v>31798832</v>
      </c>
      <c r="AQ1224" s="45">
        <v>0</v>
      </c>
      <c r="AR1224" s="45">
        <v>31798832</v>
      </c>
      <c r="AS1224" s="45">
        <v>52</v>
      </c>
      <c r="AT1224" s="45">
        <v>1825735</v>
      </c>
      <c r="AU1224" s="45">
        <v>1</v>
      </c>
      <c r="AV1224" s="45">
        <v>66</v>
      </c>
      <c r="AW1224" s="45">
        <v>1204985</v>
      </c>
    </row>
    <row r="1225" spans="38:49" ht="14.25" customHeight="1">
      <c r="AL1225" s="46" t="s">
        <v>59</v>
      </c>
      <c r="AM1225" s="45">
        <v>13</v>
      </c>
      <c r="AN1225" s="46" t="s">
        <v>4</v>
      </c>
      <c r="AO1225" s="45">
        <v>25</v>
      </c>
      <c r="AP1225" s="45">
        <v>31798832</v>
      </c>
      <c r="AQ1225" s="45">
        <v>0</v>
      </c>
      <c r="AR1225" s="45">
        <v>31798832</v>
      </c>
      <c r="AS1225" s="45">
        <v>53</v>
      </c>
      <c r="AT1225" s="45">
        <v>1784673</v>
      </c>
      <c r="AU1225" s="45">
        <v>1</v>
      </c>
      <c r="AV1225" s="45">
        <v>66</v>
      </c>
      <c r="AW1225" s="45">
        <v>1177884</v>
      </c>
    </row>
    <row r="1226" spans="38:49" ht="14.25" customHeight="1">
      <c r="AL1226" s="46" t="s">
        <v>59</v>
      </c>
      <c r="AM1226" s="45">
        <v>13</v>
      </c>
      <c r="AN1226" s="46" t="s">
        <v>4</v>
      </c>
      <c r="AO1226" s="45">
        <v>25</v>
      </c>
      <c r="AP1226" s="45">
        <v>31798832</v>
      </c>
      <c r="AQ1226" s="45">
        <v>0</v>
      </c>
      <c r="AR1226" s="45">
        <v>31798832</v>
      </c>
      <c r="AS1226" s="45">
        <v>54</v>
      </c>
      <c r="AT1226" s="45">
        <v>1743068</v>
      </c>
      <c r="AU1226" s="45">
        <v>1</v>
      </c>
      <c r="AV1226" s="45">
        <v>66</v>
      </c>
      <c r="AW1226" s="45">
        <v>1150425</v>
      </c>
    </row>
    <row r="1227" spans="38:49" ht="14.25" customHeight="1">
      <c r="AL1227" s="46" t="s">
        <v>59</v>
      </c>
      <c r="AM1227" s="45">
        <v>13</v>
      </c>
      <c r="AN1227" s="46" t="s">
        <v>4</v>
      </c>
      <c r="AO1227" s="45">
        <v>25</v>
      </c>
      <c r="AP1227" s="45">
        <v>31798832</v>
      </c>
      <c r="AQ1227" s="45">
        <v>0</v>
      </c>
      <c r="AR1227" s="45">
        <v>31798832</v>
      </c>
      <c r="AS1227" s="45">
        <v>55</v>
      </c>
      <c r="AT1227" s="45">
        <v>1700932</v>
      </c>
      <c r="AU1227" s="45">
        <v>1</v>
      </c>
      <c r="AV1227" s="45">
        <v>66</v>
      </c>
      <c r="AW1227" s="45">
        <v>1122615</v>
      </c>
    </row>
    <row r="1228" spans="38:49" ht="14.25" customHeight="1">
      <c r="AL1228" s="46" t="s">
        <v>59</v>
      </c>
      <c r="AM1228" s="45">
        <v>13</v>
      </c>
      <c r="AN1228" s="46" t="s">
        <v>4</v>
      </c>
      <c r="AO1228" s="45">
        <v>25</v>
      </c>
      <c r="AP1228" s="45">
        <v>31798832</v>
      </c>
      <c r="AQ1228" s="45">
        <v>0</v>
      </c>
      <c r="AR1228" s="45">
        <v>31798832</v>
      </c>
      <c r="AS1228" s="45">
        <v>56</v>
      </c>
      <c r="AT1228" s="45">
        <v>1658278</v>
      </c>
      <c r="AU1228" s="45">
        <v>1</v>
      </c>
      <c r="AV1228" s="45">
        <v>66</v>
      </c>
      <c r="AW1228" s="45">
        <v>1094463</v>
      </c>
    </row>
    <row r="1229" spans="38:49" ht="14.25" customHeight="1">
      <c r="AL1229" s="46" t="s">
        <v>59</v>
      </c>
      <c r="AM1229" s="45">
        <v>13</v>
      </c>
      <c r="AN1229" s="46" t="s">
        <v>4</v>
      </c>
      <c r="AO1229" s="45">
        <v>25</v>
      </c>
      <c r="AP1229" s="45">
        <v>31798832</v>
      </c>
      <c r="AQ1229" s="45">
        <v>0</v>
      </c>
      <c r="AR1229" s="45">
        <v>31798832</v>
      </c>
      <c r="AS1229" s="45">
        <v>57</v>
      </c>
      <c r="AT1229" s="45">
        <v>1615119</v>
      </c>
      <c r="AU1229" s="45">
        <v>1</v>
      </c>
      <c r="AV1229" s="45">
        <v>66</v>
      </c>
      <c r="AW1229" s="45">
        <v>1065979</v>
      </c>
    </row>
    <row r="1230" spans="38:49" ht="14.25" customHeight="1">
      <c r="AL1230" s="46" t="s">
        <v>59</v>
      </c>
      <c r="AM1230" s="45">
        <v>13</v>
      </c>
      <c r="AN1230" s="46" t="s">
        <v>4</v>
      </c>
      <c r="AO1230" s="45">
        <v>25</v>
      </c>
      <c r="AP1230" s="45">
        <v>31798832</v>
      </c>
      <c r="AQ1230" s="45">
        <v>0</v>
      </c>
      <c r="AR1230" s="45">
        <v>31798832</v>
      </c>
      <c r="AS1230" s="45">
        <v>58</v>
      </c>
      <c r="AT1230" s="45">
        <v>1571468</v>
      </c>
      <c r="AU1230" s="45">
        <v>1</v>
      </c>
      <c r="AV1230" s="45">
        <v>66</v>
      </c>
      <c r="AW1230" s="45">
        <v>1037169</v>
      </c>
    </row>
    <row r="1231" spans="38:49" ht="14.25" customHeight="1">
      <c r="AL1231" s="46" t="s">
        <v>59</v>
      </c>
      <c r="AM1231" s="45">
        <v>13</v>
      </c>
      <c r="AN1231" s="46" t="s">
        <v>4</v>
      </c>
      <c r="AO1231" s="45">
        <v>25</v>
      </c>
      <c r="AP1231" s="45">
        <v>31798832</v>
      </c>
      <c r="AQ1231" s="45">
        <v>0</v>
      </c>
      <c r="AR1231" s="45">
        <v>31798832</v>
      </c>
      <c r="AS1231" s="45">
        <v>59</v>
      </c>
      <c r="AT1231" s="45">
        <v>1527338</v>
      </c>
      <c r="AU1231" s="45">
        <v>1</v>
      </c>
      <c r="AV1231" s="45">
        <v>66</v>
      </c>
      <c r="AW1231" s="45">
        <v>1008043</v>
      </c>
    </row>
    <row r="1232" spans="38:49" ht="14.25" customHeight="1">
      <c r="AL1232" s="46" t="s">
        <v>59</v>
      </c>
      <c r="AM1232" s="45">
        <v>13</v>
      </c>
      <c r="AN1232" s="46" t="s">
        <v>4</v>
      </c>
      <c r="AO1232" s="45">
        <v>25</v>
      </c>
      <c r="AP1232" s="45">
        <v>31798832</v>
      </c>
      <c r="AQ1232" s="45">
        <v>0</v>
      </c>
      <c r="AR1232" s="45">
        <v>31798832</v>
      </c>
      <c r="AS1232" s="45">
        <v>60</v>
      </c>
      <c r="AT1232" s="45">
        <v>1482743</v>
      </c>
      <c r="AU1232" s="45">
        <v>1</v>
      </c>
      <c r="AV1232" s="45">
        <v>65</v>
      </c>
      <c r="AW1232" s="45">
        <v>963783</v>
      </c>
    </row>
    <row r="1233" spans="38:49" ht="14.25" customHeight="1">
      <c r="AL1233" s="46" t="s">
        <v>59</v>
      </c>
      <c r="AM1233" s="45">
        <v>13</v>
      </c>
      <c r="AN1233" s="46" t="s">
        <v>4</v>
      </c>
      <c r="AO1233" s="45">
        <v>25</v>
      </c>
      <c r="AP1233" s="45">
        <v>31798832</v>
      </c>
      <c r="AQ1233" s="45">
        <v>0</v>
      </c>
      <c r="AR1233" s="45">
        <v>31798832</v>
      </c>
      <c r="AS1233" s="45">
        <v>61</v>
      </c>
      <c r="AT1233" s="45">
        <v>1437696</v>
      </c>
      <c r="AU1233" s="45">
        <v>1</v>
      </c>
      <c r="AV1233" s="45">
        <v>65</v>
      </c>
      <c r="AW1233" s="45">
        <v>934502</v>
      </c>
    </row>
    <row r="1234" spans="38:49" ht="14.25" customHeight="1">
      <c r="AL1234" s="46" t="s">
        <v>59</v>
      </c>
      <c r="AM1234" s="45">
        <v>13</v>
      </c>
      <c r="AN1234" s="46" t="s">
        <v>4</v>
      </c>
      <c r="AO1234" s="45">
        <v>25</v>
      </c>
      <c r="AP1234" s="45">
        <v>31798832</v>
      </c>
      <c r="AQ1234" s="45">
        <v>0</v>
      </c>
      <c r="AR1234" s="45">
        <v>31798832</v>
      </c>
      <c r="AS1234" s="45">
        <v>62</v>
      </c>
      <c r="AT1234" s="45">
        <v>1392211</v>
      </c>
      <c r="AU1234" s="45">
        <v>1</v>
      </c>
      <c r="AV1234" s="45">
        <v>65</v>
      </c>
      <c r="AW1234" s="45">
        <v>904937</v>
      </c>
    </row>
    <row r="1235" spans="38:49" ht="14.25" customHeight="1">
      <c r="AL1235" s="46" t="s">
        <v>59</v>
      </c>
      <c r="AM1235" s="45">
        <v>13</v>
      </c>
      <c r="AN1235" s="46" t="s">
        <v>4</v>
      </c>
      <c r="AO1235" s="45">
        <v>25</v>
      </c>
      <c r="AP1235" s="45">
        <v>31798832</v>
      </c>
      <c r="AQ1235" s="45">
        <v>0</v>
      </c>
      <c r="AR1235" s="45">
        <v>31798832</v>
      </c>
      <c r="AS1235" s="45">
        <v>63</v>
      </c>
      <c r="AT1235" s="45">
        <v>1346302</v>
      </c>
      <c r="AU1235" s="45">
        <v>1</v>
      </c>
      <c r="AV1235" s="45">
        <v>65</v>
      </c>
      <c r="AW1235" s="45">
        <v>875096</v>
      </c>
    </row>
    <row r="1236" spans="38:49" ht="14.25" customHeight="1">
      <c r="AL1236" s="46" t="s">
        <v>59</v>
      </c>
      <c r="AM1236" s="45">
        <v>13</v>
      </c>
      <c r="AN1236" s="46" t="s">
        <v>4</v>
      </c>
      <c r="AO1236" s="45">
        <v>25</v>
      </c>
      <c r="AP1236" s="45">
        <v>31798832</v>
      </c>
      <c r="AQ1236" s="45">
        <v>0</v>
      </c>
      <c r="AR1236" s="45">
        <v>31798832</v>
      </c>
      <c r="AS1236" s="45">
        <v>64</v>
      </c>
      <c r="AT1236" s="45">
        <v>1299983</v>
      </c>
      <c r="AU1236" s="45">
        <v>1</v>
      </c>
      <c r="AV1236" s="45">
        <v>65</v>
      </c>
      <c r="AW1236" s="45">
        <v>844989</v>
      </c>
    </row>
    <row r="1237" spans="38:49" ht="14.25" customHeight="1">
      <c r="AL1237" s="46" t="s">
        <v>59</v>
      </c>
      <c r="AM1237" s="45">
        <v>13</v>
      </c>
      <c r="AN1237" s="46" t="s">
        <v>4</v>
      </c>
      <c r="AO1237" s="45">
        <v>25</v>
      </c>
      <c r="AP1237" s="45">
        <v>31798832</v>
      </c>
      <c r="AQ1237" s="45">
        <v>0</v>
      </c>
      <c r="AR1237" s="45">
        <v>31798832</v>
      </c>
      <c r="AS1237" s="45">
        <v>65</v>
      </c>
      <c r="AT1237" s="45">
        <v>1253268</v>
      </c>
      <c r="AU1237" s="45">
        <v>1</v>
      </c>
      <c r="AV1237" s="45">
        <v>65</v>
      </c>
      <c r="AW1237" s="45">
        <v>814624</v>
      </c>
    </row>
    <row r="1238" spans="38:49" ht="14.25" customHeight="1">
      <c r="AL1238" s="46" t="s">
        <v>59</v>
      </c>
      <c r="AM1238" s="45">
        <v>13</v>
      </c>
      <c r="AN1238" s="46" t="s">
        <v>4</v>
      </c>
      <c r="AO1238" s="45">
        <v>25</v>
      </c>
      <c r="AP1238" s="45">
        <v>31798832</v>
      </c>
      <c r="AQ1238" s="45">
        <v>0</v>
      </c>
      <c r="AR1238" s="45">
        <v>31798832</v>
      </c>
      <c r="AS1238" s="45">
        <v>66</v>
      </c>
      <c r="AT1238" s="45">
        <v>1809257</v>
      </c>
      <c r="AU1238" s="45">
        <v>1</v>
      </c>
      <c r="AV1238" s="45">
        <v>65</v>
      </c>
      <c r="AW1238" s="45">
        <v>1176017</v>
      </c>
    </row>
    <row r="1239" spans="38:49" ht="14.25" customHeight="1">
      <c r="AL1239" s="46" t="s">
        <v>59</v>
      </c>
      <c r="AM1239" s="45">
        <v>13</v>
      </c>
      <c r="AN1239" s="46" t="s">
        <v>4</v>
      </c>
      <c r="AO1239" s="45">
        <v>25</v>
      </c>
      <c r="AP1239" s="45">
        <v>31798832</v>
      </c>
      <c r="AQ1239" s="45">
        <v>0</v>
      </c>
      <c r="AR1239" s="45">
        <v>31798832</v>
      </c>
      <c r="AS1239" s="45">
        <v>67</v>
      </c>
      <c r="AT1239" s="45">
        <v>1738061</v>
      </c>
      <c r="AU1239" s="45">
        <v>1</v>
      </c>
      <c r="AV1239" s="45">
        <v>65</v>
      </c>
      <c r="AW1239" s="45">
        <v>1129740</v>
      </c>
    </row>
    <row r="1240" spans="38:49" ht="14.25" customHeight="1">
      <c r="AL1240" s="46" t="s">
        <v>59</v>
      </c>
      <c r="AM1240" s="45">
        <v>13</v>
      </c>
      <c r="AN1240" s="46" t="s">
        <v>4</v>
      </c>
      <c r="AO1240" s="45">
        <v>25</v>
      </c>
      <c r="AP1240" s="45">
        <v>31798832</v>
      </c>
      <c r="AQ1240" s="45">
        <v>0</v>
      </c>
      <c r="AR1240" s="45">
        <v>31798832</v>
      </c>
      <c r="AS1240" s="45">
        <v>68</v>
      </c>
      <c r="AT1240" s="45">
        <v>1666335</v>
      </c>
      <c r="AU1240" s="45">
        <v>1</v>
      </c>
      <c r="AV1240" s="45">
        <v>65</v>
      </c>
      <c r="AW1240" s="45">
        <v>1083118</v>
      </c>
    </row>
    <row r="1241" spans="38:49" ht="14.25" customHeight="1">
      <c r="AL1241" s="46" t="s">
        <v>59</v>
      </c>
      <c r="AM1241" s="45">
        <v>13</v>
      </c>
      <c r="AN1241" s="46" t="s">
        <v>4</v>
      </c>
      <c r="AO1241" s="45">
        <v>25</v>
      </c>
      <c r="AP1241" s="45">
        <v>31798832</v>
      </c>
      <c r="AQ1241" s="45">
        <v>0</v>
      </c>
      <c r="AR1241" s="45">
        <v>31798832</v>
      </c>
      <c r="AS1241" s="45">
        <v>69</v>
      </c>
      <c r="AT1241" s="45">
        <v>1594102</v>
      </c>
      <c r="AU1241" s="45">
        <v>1</v>
      </c>
      <c r="AV1241" s="45">
        <v>65</v>
      </c>
      <c r="AW1241" s="45">
        <v>1036166</v>
      </c>
    </row>
    <row r="1242" spans="38:49" ht="14.25" customHeight="1">
      <c r="AL1242" s="46" t="s">
        <v>59</v>
      </c>
      <c r="AM1242" s="45">
        <v>14</v>
      </c>
      <c r="AN1242" s="46" t="s">
        <v>5</v>
      </c>
      <c r="AO1242" s="45">
        <v>1</v>
      </c>
      <c r="AP1242" s="45">
        <v>29910279</v>
      </c>
      <c r="AQ1242" s="45">
        <v>0</v>
      </c>
      <c r="AR1242" s="45">
        <v>29910279</v>
      </c>
      <c r="AS1242" s="45">
        <v>51</v>
      </c>
      <c r="AT1242" s="45">
        <v>1463710</v>
      </c>
      <c r="AU1242" s="45">
        <v>0.78400000000000003</v>
      </c>
      <c r="AV1242" s="45">
        <v>53</v>
      </c>
      <c r="AW1242" s="45">
        <v>775766</v>
      </c>
    </row>
    <row r="1243" spans="38:49" ht="14.25" customHeight="1">
      <c r="AL1243" s="46" t="s">
        <v>59</v>
      </c>
      <c r="AM1243" s="45">
        <v>14</v>
      </c>
      <c r="AN1243" s="46" t="s">
        <v>5</v>
      </c>
      <c r="AO1243" s="45">
        <v>1</v>
      </c>
      <c r="AP1243" s="45">
        <v>29910279</v>
      </c>
      <c r="AQ1243" s="45">
        <v>0</v>
      </c>
      <c r="AR1243" s="45">
        <v>29910279</v>
      </c>
      <c r="AS1243" s="45">
        <v>52</v>
      </c>
      <c r="AT1243" s="45">
        <v>1825735</v>
      </c>
      <c r="AU1243" s="45">
        <v>1</v>
      </c>
      <c r="AV1243" s="45">
        <v>53</v>
      </c>
      <c r="AW1243" s="45">
        <v>967640</v>
      </c>
    </row>
    <row r="1244" spans="38:49" ht="14.25" customHeight="1">
      <c r="AL1244" s="46" t="s">
        <v>59</v>
      </c>
      <c r="AM1244" s="45">
        <v>14</v>
      </c>
      <c r="AN1244" s="46" t="s">
        <v>5</v>
      </c>
      <c r="AO1244" s="45">
        <v>1</v>
      </c>
      <c r="AP1244" s="45">
        <v>29910279</v>
      </c>
      <c r="AQ1244" s="45">
        <v>0</v>
      </c>
      <c r="AR1244" s="45">
        <v>29910279</v>
      </c>
      <c r="AS1244" s="45">
        <v>53</v>
      </c>
      <c r="AT1244" s="45">
        <v>1784673</v>
      </c>
      <c r="AU1244" s="45">
        <v>1</v>
      </c>
      <c r="AV1244" s="45">
        <v>52</v>
      </c>
      <c r="AW1244" s="45">
        <v>928030</v>
      </c>
    </row>
    <row r="1245" spans="38:49" ht="14.25" customHeight="1">
      <c r="AL1245" s="46" t="s">
        <v>59</v>
      </c>
      <c r="AM1245" s="45">
        <v>14</v>
      </c>
      <c r="AN1245" s="46" t="s">
        <v>5</v>
      </c>
      <c r="AO1245" s="45">
        <v>1</v>
      </c>
      <c r="AP1245" s="45">
        <v>29910279</v>
      </c>
      <c r="AQ1245" s="45">
        <v>0</v>
      </c>
      <c r="AR1245" s="45">
        <v>29910279</v>
      </c>
      <c r="AS1245" s="45">
        <v>54</v>
      </c>
      <c r="AT1245" s="45">
        <v>1743068</v>
      </c>
      <c r="AU1245" s="45">
        <v>1</v>
      </c>
      <c r="AV1245" s="45">
        <v>51</v>
      </c>
      <c r="AW1245" s="45">
        <v>888965</v>
      </c>
    </row>
    <row r="1246" spans="38:49" ht="14.25" customHeight="1">
      <c r="AL1246" s="46" t="s">
        <v>59</v>
      </c>
      <c r="AM1246" s="45">
        <v>14</v>
      </c>
      <c r="AN1246" s="46" t="s">
        <v>5</v>
      </c>
      <c r="AO1246" s="45">
        <v>1</v>
      </c>
      <c r="AP1246" s="45">
        <v>29910279</v>
      </c>
      <c r="AQ1246" s="45">
        <v>0</v>
      </c>
      <c r="AR1246" s="45">
        <v>29910279</v>
      </c>
      <c r="AS1246" s="45">
        <v>55</v>
      </c>
      <c r="AT1246" s="45">
        <v>1700932</v>
      </c>
      <c r="AU1246" s="45">
        <v>1</v>
      </c>
      <c r="AV1246" s="45">
        <v>51</v>
      </c>
      <c r="AW1246" s="45">
        <v>867475</v>
      </c>
    </row>
    <row r="1247" spans="38:49" ht="14.25" customHeight="1">
      <c r="AL1247" s="46" t="s">
        <v>59</v>
      </c>
      <c r="AM1247" s="45">
        <v>14</v>
      </c>
      <c r="AN1247" s="46" t="s">
        <v>5</v>
      </c>
      <c r="AO1247" s="45">
        <v>1</v>
      </c>
      <c r="AP1247" s="45">
        <v>29910279</v>
      </c>
      <c r="AQ1247" s="45">
        <v>0</v>
      </c>
      <c r="AR1247" s="45">
        <v>29910279</v>
      </c>
      <c r="AS1247" s="45">
        <v>56</v>
      </c>
      <c r="AT1247" s="45">
        <v>1658278</v>
      </c>
      <c r="AU1247" s="45">
        <v>1</v>
      </c>
      <c r="AV1247" s="45">
        <v>50</v>
      </c>
      <c r="AW1247" s="45">
        <v>829139</v>
      </c>
    </row>
    <row r="1248" spans="38:49" ht="14.25" customHeight="1">
      <c r="AL1248" s="46" t="s">
        <v>59</v>
      </c>
      <c r="AM1248" s="45">
        <v>14</v>
      </c>
      <c r="AN1248" s="46" t="s">
        <v>5</v>
      </c>
      <c r="AO1248" s="45">
        <v>1</v>
      </c>
      <c r="AP1248" s="45">
        <v>29910279</v>
      </c>
      <c r="AQ1248" s="45">
        <v>0</v>
      </c>
      <c r="AR1248" s="45">
        <v>29910279</v>
      </c>
      <c r="AS1248" s="45">
        <v>57</v>
      </c>
      <c r="AT1248" s="45">
        <v>1615119</v>
      </c>
      <c r="AU1248" s="45">
        <v>1</v>
      </c>
      <c r="AV1248" s="45">
        <v>49</v>
      </c>
      <c r="AW1248" s="45">
        <v>791408</v>
      </c>
    </row>
    <row r="1249" spans="38:49" ht="14.25" customHeight="1">
      <c r="AL1249" s="46" t="s">
        <v>59</v>
      </c>
      <c r="AM1249" s="45">
        <v>14</v>
      </c>
      <c r="AN1249" s="46" t="s">
        <v>5</v>
      </c>
      <c r="AO1249" s="45">
        <v>1</v>
      </c>
      <c r="AP1249" s="45">
        <v>29910279</v>
      </c>
      <c r="AQ1249" s="45">
        <v>0</v>
      </c>
      <c r="AR1249" s="45">
        <v>29910279</v>
      </c>
      <c r="AS1249" s="45">
        <v>58</v>
      </c>
      <c r="AT1249" s="45">
        <v>1571468</v>
      </c>
      <c r="AU1249" s="45">
        <v>1</v>
      </c>
      <c r="AV1249" s="45">
        <v>49</v>
      </c>
      <c r="AW1249" s="45">
        <v>770019</v>
      </c>
    </row>
    <row r="1250" spans="38:49" ht="14.25" customHeight="1">
      <c r="AL1250" s="46" t="s">
        <v>59</v>
      </c>
      <c r="AM1250" s="45">
        <v>14</v>
      </c>
      <c r="AN1250" s="46" t="s">
        <v>5</v>
      </c>
      <c r="AO1250" s="45">
        <v>1</v>
      </c>
      <c r="AP1250" s="45">
        <v>29910279</v>
      </c>
      <c r="AQ1250" s="45">
        <v>0</v>
      </c>
      <c r="AR1250" s="45">
        <v>29910279</v>
      </c>
      <c r="AS1250" s="45">
        <v>59</v>
      </c>
      <c r="AT1250" s="45">
        <v>1527338</v>
      </c>
      <c r="AU1250" s="45">
        <v>1</v>
      </c>
      <c r="AV1250" s="45">
        <v>48</v>
      </c>
      <c r="AW1250" s="45">
        <v>733122</v>
      </c>
    </row>
    <row r="1251" spans="38:49" ht="14.25" customHeight="1">
      <c r="AL1251" s="46" t="s">
        <v>59</v>
      </c>
      <c r="AM1251" s="45">
        <v>14</v>
      </c>
      <c r="AN1251" s="46" t="s">
        <v>5</v>
      </c>
      <c r="AO1251" s="45">
        <v>1</v>
      </c>
      <c r="AP1251" s="45">
        <v>29910279</v>
      </c>
      <c r="AQ1251" s="45">
        <v>0</v>
      </c>
      <c r="AR1251" s="45">
        <v>29910279</v>
      </c>
      <c r="AS1251" s="45">
        <v>60</v>
      </c>
      <c r="AT1251" s="45">
        <v>1482743</v>
      </c>
      <c r="AU1251" s="45">
        <v>1</v>
      </c>
      <c r="AV1251" s="45">
        <v>48</v>
      </c>
      <c r="AW1251" s="45">
        <v>711717</v>
      </c>
    </row>
    <row r="1252" spans="38:49" ht="14.25" customHeight="1">
      <c r="AL1252" s="46" t="s">
        <v>59</v>
      </c>
      <c r="AM1252" s="45">
        <v>14</v>
      </c>
      <c r="AN1252" s="46" t="s">
        <v>5</v>
      </c>
      <c r="AO1252" s="45">
        <v>1</v>
      </c>
      <c r="AP1252" s="45">
        <v>29910279</v>
      </c>
      <c r="AQ1252" s="45">
        <v>0</v>
      </c>
      <c r="AR1252" s="45">
        <v>29910279</v>
      </c>
      <c r="AS1252" s="45">
        <v>61</v>
      </c>
      <c r="AT1252" s="45">
        <v>1437696</v>
      </c>
      <c r="AU1252" s="45">
        <v>1</v>
      </c>
      <c r="AV1252" s="45">
        <v>47</v>
      </c>
      <c r="AW1252" s="45">
        <v>675717</v>
      </c>
    </row>
    <row r="1253" spans="38:49" ht="14.25" customHeight="1">
      <c r="AL1253" s="46" t="s">
        <v>59</v>
      </c>
      <c r="AM1253" s="45">
        <v>14</v>
      </c>
      <c r="AN1253" s="46" t="s">
        <v>5</v>
      </c>
      <c r="AO1253" s="45">
        <v>1</v>
      </c>
      <c r="AP1253" s="45">
        <v>29910279</v>
      </c>
      <c r="AQ1253" s="45">
        <v>0</v>
      </c>
      <c r="AR1253" s="45">
        <v>29910279</v>
      </c>
      <c r="AS1253" s="45">
        <v>62</v>
      </c>
      <c r="AT1253" s="45">
        <v>1392211</v>
      </c>
      <c r="AU1253" s="45">
        <v>1</v>
      </c>
      <c r="AV1253" s="45">
        <v>46</v>
      </c>
      <c r="AW1253" s="45">
        <v>640417</v>
      </c>
    </row>
    <row r="1254" spans="38:49" ht="14.25" customHeight="1">
      <c r="AL1254" s="46" t="s">
        <v>59</v>
      </c>
      <c r="AM1254" s="45">
        <v>14</v>
      </c>
      <c r="AN1254" s="46" t="s">
        <v>5</v>
      </c>
      <c r="AO1254" s="45">
        <v>1</v>
      </c>
      <c r="AP1254" s="45">
        <v>29910279</v>
      </c>
      <c r="AQ1254" s="45">
        <v>0</v>
      </c>
      <c r="AR1254" s="45">
        <v>29910279</v>
      </c>
      <c r="AS1254" s="45">
        <v>63</v>
      </c>
      <c r="AT1254" s="45">
        <v>1346302</v>
      </c>
      <c r="AU1254" s="45">
        <v>1</v>
      </c>
      <c r="AV1254" s="45">
        <v>45</v>
      </c>
      <c r="AW1254" s="45">
        <v>605836</v>
      </c>
    </row>
    <row r="1255" spans="38:49" ht="14.25" customHeight="1">
      <c r="AL1255" s="46" t="s">
        <v>59</v>
      </c>
      <c r="AM1255" s="45">
        <v>14</v>
      </c>
      <c r="AN1255" s="46" t="s">
        <v>5</v>
      </c>
      <c r="AO1255" s="45">
        <v>1</v>
      </c>
      <c r="AP1255" s="45">
        <v>29910279</v>
      </c>
      <c r="AQ1255" s="45">
        <v>0</v>
      </c>
      <c r="AR1255" s="45">
        <v>29910279</v>
      </c>
      <c r="AS1255" s="45">
        <v>64</v>
      </c>
      <c r="AT1255" s="45">
        <v>1299983</v>
      </c>
      <c r="AU1255" s="45">
        <v>1</v>
      </c>
      <c r="AV1255" s="45">
        <v>44</v>
      </c>
      <c r="AW1255" s="45">
        <v>571993</v>
      </c>
    </row>
    <row r="1256" spans="38:49" ht="14.25" customHeight="1">
      <c r="AL1256" s="46" t="s">
        <v>59</v>
      </c>
      <c r="AM1256" s="45">
        <v>14</v>
      </c>
      <c r="AN1256" s="46" t="s">
        <v>5</v>
      </c>
      <c r="AO1256" s="45">
        <v>1</v>
      </c>
      <c r="AP1256" s="45">
        <v>29910279</v>
      </c>
      <c r="AQ1256" s="45">
        <v>0</v>
      </c>
      <c r="AR1256" s="45">
        <v>29910279</v>
      </c>
      <c r="AS1256" s="45">
        <v>65</v>
      </c>
      <c r="AT1256" s="45">
        <v>1253268</v>
      </c>
      <c r="AU1256" s="45">
        <v>1</v>
      </c>
      <c r="AV1256" s="45">
        <v>44</v>
      </c>
      <c r="AW1256" s="45">
        <v>551438</v>
      </c>
    </row>
    <row r="1257" spans="38:49" ht="14.25" customHeight="1">
      <c r="AL1257" s="46" t="s">
        <v>59</v>
      </c>
      <c r="AM1257" s="45">
        <v>14</v>
      </c>
      <c r="AN1257" s="46" t="s">
        <v>5</v>
      </c>
      <c r="AO1257" s="45">
        <v>1</v>
      </c>
      <c r="AP1257" s="45">
        <v>29910279</v>
      </c>
      <c r="AQ1257" s="45">
        <v>0</v>
      </c>
      <c r="AR1257" s="45">
        <v>29910279</v>
      </c>
      <c r="AS1257" s="45">
        <v>66</v>
      </c>
      <c r="AT1257" s="45">
        <v>1809257</v>
      </c>
      <c r="AU1257" s="45">
        <v>1</v>
      </c>
      <c r="AV1257" s="45">
        <v>43</v>
      </c>
      <c r="AW1257" s="45">
        <v>777981</v>
      </c>
    </row>
    <row r="1258" spans="38:49" ht="14.25" customHeight="1">
      <c r="AL1258" s="46" t="s">
        <v>59</v>
      </c>
      <c r="AM1258" s="45">
        <v>14</v>
      </c>
      <c r="AN1258" s="46" t="s">
        <v>5</v>
      </c>
      <c r="AO1258" s="45">
        <v>1</v>
      </c>
      <c r="AP1258" s="45">
        <v>29910279</v>
      </c>
      <c r="AQ1258" s="45">
        <v>0</v>
      </c>
      <c r="AR1258" s="45">
        <v>29910279</v>
      </c>
      <c r="AS1258" s="45">
        <v>67</v>
      </c>
      <c r="AT1258" s="45">
        <v>1738061</v>
      </c>
      <c r="AU1258" s="45">
        <v>1</v>
      </c>
      <c r="AV1258" s="45">
        <v>42</v>
      </c>
      <c r="AW1258" s="45">
        <v>729986</v>
      </c>
    </row>
    <row r="1259" spans="38:49" ht="14.25" customHeight="1">
      <c r="AL1259" s="46" t="s">
        <v>59</v>
      </c>
      <c r="AM1259" s="45">
        <v>14</v>
      </c>
      <c r="AN1259" s="46" t="s">
        <v>5</v>
      </c>
      <c r="AO1259" s="45">
        <v>1</v>
      </c>
      <c r="AP1259" s="45">
        <v>29910279</v>
      </c>
      <c r="AQ1259" s="45">
        <v>0</v>
      </c>
      <c r="AR1259" s="45">
        <v>29910279</v>
      </c>
      <c r="AS1259" s="45">
        <v>68</v>
      </c>
      <c r="AT1259" s="45">
        <v>1666335</v>
      </c>
      <c r="AU1259" s="45">
        <v>1</v>
      </c>
      <c r="AV1259" s="45">
        <v>41</v>
      </c>
      <c r="AW1259" s="45">
        <v>683197</v>
      </c>
    </row>
    <row r="1260" spans="38:49" ht="14.25" customHeight="1">
      <c r="AL1260" s="46" t="s">
        <v>59</v>
      </c>
      <c r="AM1260" s="45">
        <v>14</v>
      </c>
      <c r="AN1260" s="46" t="s">
        <v>5</v>
      </c>
      <c r="AO1260" s="45">
        <v>1</v>
      </c>
      <c r="AP1260" s="45">
        <v>29910279</v>
      </c>
      <c r="AQ1260" s="45">
        <v>0</v>
      </c>
      <c r="AR1260" s="45">
        <v>29910279</v>
      </c>
      <c r="AS1260" s="45">
        <v>69</v>
      </c>
      <c r="AT1260" s="45">
        <v>1594102</v>
      </c>
      <c r="AU1260" s="45">
        <v>1</v>
      </c>
      <c r="AV1260" s="45">
        <v>40</v>
      </c>
      <c r="AW1260" s="45">
        <v>637641</v>
      </c>
    </row>
    <row r="1261" spans="38:49" ht="14.25" customHeight="1">
      <c r="AL1261" s="46" t="s">
        <v>59</v>
      </c>
      <c r="AM1261" s="45">
        <v>15</v>
      </c>
      <c r="AN1261" s="46" t="s">
        <v>5</v>
      </c>
      <c r="AO1261" s="45">
        <v>8</v>
      </c>
      <c r="AP1261" s="45">
        <v>27944877</v>
      </c>
      <c r="AQ1261" s="45">
        <v>0</v>
      </c>
      <c r="AR1261" s="45">
        <v>27944877</v>
      </c>
      <c r="AS1261" s="45">
        <v>52</v>
      </c>
      <c r="AT1261" s="45">
        <v>1324042</v>
      </c>
      <c r="AU1261" s="45">
        <v>0.72499999999999998</v>
      </c>
      <c r="AV1261" s="45">
        <v>56</v>
      </c>
      <c r="AW1261" s="45">
        <v>741464</v>
      </c>
    </row>
    <row r="1262" spans="38:49" ht="14.25" customHeight="1">
      <c r="AL1262" s="46" t="s">
        <v>59</v>
      </c>
      <c r="AM1262" s="45">
        <v>15</v>
      </c>
      <c r="AN1262" s="46" t="s">
        <v>5</v>
      </c>
      <c r="AO1262" s="45">
        <v>8</v>
      </c>
      <c r="AP1262" s="45">
        <v>27944877</v>
      </c>
      <c r="AQ1262" s="45">
        <v>0</v>
      </c>
      <c r="AR1262" s="45">
        <v>27944877</v>
      </c>
      <c r="AS1262" s="45">
        <v>53</v>
      </c>
      <c r="AT1262" s="45">
        <v>1784673</v>
      </c>
      <c r="AU1262" s="45">
        <v>1</v>
      </c>
      <c r="AV1262" s="45">
        <v>55</v>
      </c>
      <c r="AW1262" s="45">
        <v>981570</v>
      </c>
    </row>
    <row r="1263" spans="38:49" ht="14.25" customHeight="1">
      <c r="AL1263" s="46" t="s">
        <v>59</v>
      </c>
      <c r="AM1263" s="45">
        <v>15</v>
      </c>
      <c r="AN1263" s="46" t="s">
        <v>5</v>
      </c>
      <c r="AO1263" s="45">
        <v>8</v>
      </c>
      <c r="AP1263" s="45">
        <v>27944877</v>
      </c>
      <c r="AQ1263" s="45">
        <v>0</v>
      </c>
      <c r="AR1263" s="45">
        <v>27944877</v>
      </c>
      <c r="AS1263" s="45">
        <v>54</v>
      </c>
      <c r="AT1263" s="45">
        <v>1743068</v>
      </c>
      <c r="AU1263" s="45">
        <v>1</v>
      </c>
      <c r="AV1263" s="45">
        <v>55</v>
      </c>
      <c r="AW1263" s="45">
        <v>958687</v>
      </c>
    </row>
    <row r="1264" spans="38:49" ht="14.25" customHeight="1">
      <c r="AL1264" s="46" t="s">
        <v>59</v>
      </c>
      <c r="AM1264" s="45">
        <v>15</v>
      </c>
      <c r="AN1264" s="46" t="s">
        <v>5</v>
      </c>
      <c r="AO1264" s="45">
        <v>8</v>
      </c>
      <c r="AP1264" s="45">
        <v>27944877</v>
      </c>
      <c r="AQ1264" s="45">
        <v>0</v>
      </c>
      <c r="AR1264" s="45">
        <v>27944877</v>
      </c>
      <c r="AS1264" s="45">
        <v>55</v>
      </c>
      <c r="AT1264" s="45">
        <v>1700932</v>
      </c>
      <c r="AU1264" s="45">
        <v>1</v>
      </c>
      <c r="AV1264" s="45">
        <v>54</v>
      </c>
      <c r="AW1264" s="45">
        <v>918503</v>
      </c>
    </row>
    <row r="1265" spans="38:49" ht="14.25" customHeight="1">
      <c r="AL1265" s="46" t="s">
        <v>59</v>
      </c>
      <c r="AM1265" s="45">
        <v>15</v>
      </c>
      <c r="AN1265" s="46" t="s">
        <v>5</v>
      </c>
      <c r="AO1265" s="45">
        <v>8</v>
      </c>
      <c r="AP1265" s="45">
        <v>27944877</v>
      </c>
      <c r="AQ1265" s="45">
        <v>0</v>
      </c>
      <c r="AR1265" s="45">
        <v>27944877</v>
      </c>
      <c r="AS1265" s="45">
        <v>56</v>
      </c>
      <c r="AT1265" s="45">
        <v>1658278</v>
      </c>
      <c r="AU1265" s="45">
        <v>1</v>
      </c>
      <c r="AV1265" s="45">
        <v>54</v>
      </c>
      <c r="AW1265" s="45">
        <v>895470</v>
      </c>
    </row>
    <row r="1266" spans="38:49" ht="14.25" customHeight="1">
      <c r="AL1266" s="46" t="s">
        <v>59</v>
      </c>
      <c r="AM1266" s="45">
        <v>15</v>
      </c>
      <c r="AN1266" s="46" t="s">
        <v>5</v>
      </c>
      <c r="AO1266" s="45">
        <v>8</v>
      </c>
      <c r="AP1266" s="45">
        <v>27944877</v>
      </c>
      <c r="AQ1266" s="45">
        <v>0</v>
      </c>
      <c r="AR1266" s="45">
        <v>27944877</v>
      </c>
      <c r="AS1266" s="45">
        <v>57</v>
      </c>
      <c r="AT1266" s="45">
        <v>1615119</v>
      </c>
      <c r="AU1266" s="45">
        <v>1</v>
      </c>
      <c r="AV1266" s="45">
        <v>53</v>
      </c>
      <c r="AW1266" s="45">
        <v>856013</v>
      </c>
    </row>
    <row r="1267" spans="38:49" ht="14.25" customHeight="1">
      <c r="AL1267" s="46" t="s">
        <v>59</v>
      </c>
      <c r="AM1267" s="45">
        <v>15</v>
      </c>
      <c r="AN1267" s="46" t="s">
        <v>5</v>
      </c>
      <c r="AO1267" s="45">
        <v>8</v>
      </c>
      <c r="AP1267" s="45">
        <v>27944877</v>
      </c>
      <c r="AQ1267" s="45">
        <v>0</v>
      </c>
      <c r="AR1267" s="45">
        <v>27944877</v>
      </c>
      <c r="AS1267" s="45">
        <v>58</v>
      </c>
      <c r="AT1267" s="45">
        <v>1571468</v>
      </c>
      <c r="AU1267" s="45">
        <v>1</v>
      </c>
      <c r="AV1267" s="45">
        <v>53</v>
      </c>
      <c r="AW1267" s="45">
        <v>832878</v>
      </c>
    </row>
    <row r="1268" spans="38:49" ht="14.25" customHeight="1">
      <c r="AL1268" s="46" t="s">
        <v>59</v>
      </c>
      <c r="AM1268" s="45">
        <v>15</v>
      </c>
      <c r="AN1268" s="46" t="s">
        <v>5</v>
      </c>
      <c r="AO1268" s="45">
        <v>8</v>
      </c>
      <c r="AP1268" s="45">
        <v>27944877</v>
      </c>
      <c r="AQ1268" s="45">
        <v>0</v>
      </c>
      <c r="AR1268" s="45">
        <v>27944877</v>
      </c>
      <c r="AS1268" s="45">
        <v>59</v>
      </c>
      <c r="AT1268" s="45">
        <v>1527338</v>
      </c>
      <c r="AU1268" s="45">
        <v>1</v>
      </c>
      <c r="AV1268" s="45">
        <v>52</v>
      </c>
      <c r="AW1268" s="45">
        <v>794216</v>
      </c>
    </row>
    <row r="1269" spans="38:49" ht="14.25" customHeight="1">
      <c r="AL1269" s="46" t="s">
        <v>59</v>
      </c>
      <c r="AM1269" s="45">
        <v>15</v>
      </c>
      <c r="AN1269" s="46" t="s">
        <v>5</v>
      </c>
      <c r="AO1269" s="45">
        <v>8</v>
      </c>
      <c r="AP1269" s="45">
        <v>27944877</v>
      </c>
      <c r="AQ1269" s="45">
        <v>0</v>
      </c>
      <c r="AR1269" s="45">
        <v>27944877</v>
      </c>
      <c r="AS1269" s="45">
        <v>60</v>
      </c>
      <c r="AT1269" s="45">
        <v>1482743</v>
      </c>
      <c r="AU1269" s="45">
        <v>1</v>
      </c>
      <c r="AV1269" s="45">
        <v>52</v>
      </c>
      <c r="AW1269" s="45">
        <v>771026</v>
      </c>
    </row>
    <row r="1270" spans="38:49" ht="14.25" customHeight="1">
      <c r="AL1270" s="46" t="s">
        <v>59</v>
      </c>
      <c r="AM1270" s="45">
        <v>15</v>
      </c>
      <c r="AN1270" s="46" t="s">
        <v>5</v>
      </c>
      <c r="AO1270" s="45">
        <v>8</v>
      </c>
      <c r="AP1270" s="45">
        <v>27944877</v>
      </c>
      <c r="AQ1270" s="45">
        <v>0</v>
      </c>
      <c r="AR1270" s="45">
        <v>27944877</v>
      </c>
      <c r="AS1270" s="45">
        <v>61</v>
      </c>
      <c r="AT1270" s="45">
        <v>1437696</v>
      </c>
      <c r="AU1270" s="45">
        <v>1</v>
      </c>
      <c r="AV1270" s="45">
        <v>51</v>
      </c>
      <c r="AW1270" s="45">
        <v>733225</v>
      </c>
    </row>
    <row r="1271" spans="38:49" ht="14.25" customHeight="1">
      <c r="AL1271" s="46" t="s">
        <v>59</v>
      </c>
      <c r="AM1271" s="45">
        <v>15</v>
      </c>
      <c r="AN1271" s="46" t="s">
        <v>5</v>
      </c>
      <c r="AO1271" s="45">
        <v>8</v>
      </c>
      <c r="AP1271" s="45">
        <v>27944877</v>
      </c>
      <c r="AQ1271" s="45">
        <v>0</v>
      </c>
      <c r="AR1271" s="45">
        <v>27944877</v>
      </c>
      <c r="AS1271" s="45">
        <v>62</v>
      </c>
      <c r="AT1271" s="45">
        <v>1392211</v>
      </c>
      <c r="AU1271" s="45">
        <v>1</v>
      </c>
      <c r="AV1271" s="45">
        <v>50</v>
      </c>
      <c r="AW1271" s="45">
        <v>696106</v>
      </c>
    </row>
    <row r="1272" spans="38:49" ht="14.25" customHeight="1">
      <c r="AL1272" s="46" t="s">
        <v>59</v>
      </c>
      <c r="AM1272" s="45">
        <v>15</v>
      </c>
      <c r="AN1272" s="46" t="s">
        <v>5</v>
      </c>
      <c r="AO1272" s="45">
        <v>8</v>
      </c>
      <c r="AP1272" s="45">
        <v>27944877</v>
      </c>
      <c r="AQ1272" s="45">
        <v>0</v>
      </c>
      <c r="AR1272" s="45">
        <v>27944877</v>
      </c>
      <c r="AS1272" s="45">
        <v>63</v>
      </c>
      <c r="AT1272" s="45">
        <v>1346302</v>
      </c>
      <c r="AU1272" s="45">
        <v>1</v>
      </c>
      <c r="AV1272" s="45">
        <v>50</v>
      </c>
      <c r="AW1272" s="45">
        <v>673151</v>
      </c>
    </row>
    <row r="1273" spans="38:49" ht="14.25" customHeight="1">
      <c r="AL1273" s="46" t="s">
        <v>59</v>
      </c>
      <c r="AM1273" s="45">
        <v>15</v>
      </c>
      <c r="AN1273" s="46" t="s">
        <v>5</v>
      </c>
      <c r="AO1273" s="45">
        <v>8</v>
      </c>
      <c r="AP1273" s="45">
        <v>27944877</v>
      </c>
      <c r="AQ1273" s="45">
        <v>0</v>
      </c>
      <c r="AR1273" s="45">
        <v>27944877</v>
      </c>
      <c r="AS1273" s="45">
        <v>64</v>
      </c>
      <c r="AT1273" s="45">
        <v>1299983</v>
      </c>
      <c r="AU1273" s="45">
        <v>1</v>
      </c>
      <c r="AV1273" s="45">
        <v>49</v>
      </c>
      <c r="AW1273" s="45">
        <v>636992</v>
      </c>
    </row>
    <row r="1274" spans="38:49" ht="14.25" customHeight="1">
      <c r="AL1274" s="46" t="s">
        <v>59</v>
      </c>
      <c r="AM1274" s="45">
        <v>15</v>
      </c>
      <c r="AN1274" s="46" t="s">
        <v>5</v>
      </c>
      <c r="AO1274" s="45">
        <v>8</v>
      </c>
      <c r="AP1274" s="45">
        <v>27944877</v>
      </c>
      <c r="AQ1274" s="45">
        <v>0</v>
      </c>
      <c r="AR1274" s="45">
        <v>27944877</v>
      </c>
      <c r="AS1274" s="45">
        <v>65</v>
      </c>
      <c r="AT1274" s="45">
        <v>1253268</v>
      </c>
      <c r="AU1274" s="45">
        <v>1</v>
      </c>
      <c r="AV1274" s="45">
        <v>48</v>
      </c>
      <c r="AW1274" s="45">
        <v>601569</v>
      </c>
    </row>
    <row r="1275" spans="38:49" ht="14.25" customHeight="1">
      <c r="AL1275" s="46" t="s">
        <v>59</v>
      </c>
      <c r="AM1275" s="45">
        <v>15</v>
      </c>
      <c r="AN1275" s="46" t="s">
        <v>5</v>
      </c>
      <c r="AO1275" s="45">
        <v>8</v>
      </c>
      <c r="AP1275" s="45">
        <v>27944877</v>
      </c>
      <c r="AQ1275" s="45">
        <v>0</v>
      </c>
      <c r="AR1275" s="45">
        <v>27944877</v>
      </c>
      <c r="AS1275" s="45">
        <v>66</v>
      </c>
      <c r="AT1275" s="45">
        <v>1809257</v>
      </c>
      <c r="AU1275" s="45">
        <v>1</v>
      </c>
      <c r="AV1275" s="45">
        <v>48</v>
      </c>
      <c r="AW1275" s="45">
        <v>868443</v>
      </c>
    </row>
    <row r="1276" spans="38:49" ht="14.25" customHeight="1">
      <c r="AL1276" s="46" t="s">
        <v>59</v>
      </c>
      <c r="AM1276" s="45">
        <v>15</v>
      </c>
      <c r="AN1276" s="46" t="s">
        <v>5</v>
      </c>
      <c r="AO1276" s="45">
        <v>8</v>
      </c>
      <c r="AP1276" s="45">
        <v>27944877</v>
      </c>
      <c r="AQ1276" s="45">
        <v>0</v>
      </c>
      <c r="AR1276" s="45">
        <v>27944877</v>
      </c>
      <c r="AS1276" s="45">
        <v>67</v>
      </c>
      <c r="AT1276" s="45">
        <v>1738061</v>
      </c>
      <c r="AU1276" s="45">
        <v>1</v>
      </c>
      <c r="AV1276" s="45">
        <v>47</v>
      </c>
      <c r="AW1276" s="45">
        <v>816889</v>
      </c>
    </row>
    <row r="1277" spans="38:49" ht="14.25" customHeight="1">
      <c r="AL1277" s="46" t="s">
        <v>59</v>
      </c>
      <c r="AM1277" s="45">
        <v>15</v>
      </c>
      <c r="AN1277" s="46" t="s">
        <v>5</v>
      </c>
      <c r="AO1277" s="45">
        <v>8</v>
      </c>
      <c r="AP1277" s="45">
        <v>27944877</v>
      </c>
      <c r="AQ1277" s="45">
        <v>0</v>
      </c>
      <c r="AR1277" s="45">
        <v>27944877</v>
      </c>
      <c r="AS1277" s="45">
        <v>68</v>
      </c>
      <c r="AT1277" s="45">
        <v>1666335</v>
      </c>
      <c r="AU1277" s="45">
        <v>1</v>
      </c>
      <c r="AV1277" s="45">
        <v>46</v>
      </c>
      <c r="AW1277" s="45">
        <v>766514</v>
      </c>
    </row>
    <row r="1278" spans="38:49" ht="14.25" customHeight="1">
      <c r="AL1278" s="46" t="s">
        <v>59</v>
      </c>
      <c r="AM1278" s="45">
        <v>15</v>
      </c>
      <c r="AN1278" s="46" t="s">
        <v>5</v>
      </c>
      <c r="AO1278" s="45">
        <v>8</v>
      </c>
      <c r="AP1278" s="45">
        <v>27944877</v>
      </c>
      <c r="AQ1278" s="45">
        <v>0</v>
      </c>
      <c r="AR1278" s="45">
        <v>27944877</v>
      </c>
      <c r="AS1278" s="45">
        <v>69</v>
      </c>
      <c r="AT1278" s="45">
        <v>1594102</v>
      </c>
      <c r="AU1278" s="45">
        <v>1</v>
      </c>
      <c r="AV1278" s="45">
        <v>45</v>
      </c>
      <c r="AW1278" s="45">
        <v>717346</v>
      </c>
    </row>
    <row r="1279" spans="38:49" ht="14.25" customHeight="1">
      <c r="AL1279" s="46" t="s">
        <v>59</v>
      </c>
      <c r="AM1279" s="45">
        <v>16</v>
      </c>
      <c r="AN1279" s="46" t="s">
        <v>5</v>
      </c>
      <c r="AO1279" s="45">
        <v>15</v>
      </c>
      <c r="AP1279" s="45">
        <v>25921264</v>
      </c>
      <c r="AQ1279" s="45">
        <v>0</v>
      </c>
      <c r="AR1279" s="45">
        <v>25921264</v>
      </c>
      <c r="AS1279" s="45">
        <v>53</v>
      </c>
      <c r="AT1279" s="45">
        <v>1085103</v>
      </c>
      <c r="AU1279" s="45">
        <v>0.60799999999999998</v>
      </c>
      <c r="AV1279" s="45">
        <v>58</v>
      </c>
      <c r="AW1279" s="45">
        <v>629360</v>
      </c>
    </row>
    <row r="1280" spans="38:49" ht="14.25" customHeight="1">
      <c r="AL1280" s="46" t="s">
        <v>59</v>
      </c>
      <c r="AM1280" s="45">
        <v>16</v>
      </c>
      <c r="AN1280" s="46" t="s">
        <v>5</v>
      </c>
      <c r="AO1280" s="45">
        <v>15</v>
      </c>
      <c r="AP1280" s="45">
        <v>25921264</v>
      </c>
      <c r="AQ1280" s="45">
        <v>0</v>
      </c>
      <c r="AR1280" s="45">
        <v>25921264</v>
      </c>
      <c r="AS1280" s="45">
        <v>54</v>
      </c>
      <c r="AT1280" s="45">
        <v>1743068</v>
      </c>
      <c r="AU1280" s="45">
        <v>1</v>
      </c>
      <c r="AV1280" s="45">
        <v>58</v>
      </c>
      <c r="AW1280" s="45">
        <v>1010979</v>
      </c>
    </row>
    <row r="1281" spans="38:49" ht="14.25" customHeight="1">
      <c r="AL1281" s="46" t="s">
        <v>59</v>
      </c>
      <c r="AM1281" s="45">
        <v>16</v>
      </c>
      <c r="AN1281" s="46" t="s">
        <v>5</v>
      </c>
      <c r="AO1281" s="45">
        <v>15</v>
      </c>
      <c r="AP1281" s="45">
        <v>25921264</v>
      </c>
      <c r="AQ1281" s="45">
        <v>0</v>
      </c>
      <c r="AR1281" s="45">
        <v>25921264</v>
      </c>
      <c r="AS1281" s="45">
        <v>55</v>
      </c>
      <c r="AT1281" s="45">
        <v>1700932</v>
      </c>
      <c r="AU1281" s="45">
        <v>1</v>
      </c>
      <c r="AV1281" s="45">
        <v>57</v>
      </c>
      <c r="AW1281" s="45">
        <v>969531</v>
      </c>
    </row>
    <row r="1282" spans="38:49" ht="14.25" customHeight="1">
      <c r="AL1282" s="46" t="s">
        <v>59</v>
      </c>
      <c r="AM1282" s="45">
        <v>16</v>
      </c>
      <c r="AN1282" s="46" t="s">
        <v>5</v>
      </c>
      <c r="AO1282" s="45">
        <v>15</v>
      </c>
      <c r="AP1282" s="45">
        <v>25921264</v>
      </c>
      <c r="AQ1282" s="45">
        <v>0</v>
      </c>
      <c r="AR1282" s="45">
        <v>25921264</v>
      </c>
      <c r="AS1282" s="45">
        <v>56</v>
      </c>
      <c r="AT1282" s="45">
        <v>1658278</v>
      </c>
      <c r="AU1282" s="45">
        <v>1</v>
      </c>
      <c r="AV1282" s="45">
        <v>57</v>
      </c>
      <c r="AW1282" s="45">
        <v>945218</v>
      </c>
    </row>
    <row r="1283" spans="38:49" ht="14.25" customHeight="1">
      <c r="AL1283" s="46" t="s">
        <v>59</v>
      </c>
      <c r="AM1283" s="45">
        <v>16</v>
      </c>
      <c r="AN1283" s="46" t="s">
        <v>5</v>
      </c>
      <c r="AO1283" s="45">
        <v>15</v>
      </c>
      <c r="AP1283" s="45">
        <v>25921264</v>
      </c>
      <c r="AQ1283" s="45">
        <v>0</v>
      </c>
      <c r="AR1283" s="45">
        <v>25921264</v>
      </c>
      <c r="AS1283" s="45">
        <v>57</v>
      </c>
      <c r="AT1283" s="45">
        <v>1615119</v>
      </c>
      <c r="AU1283" s="45">
        <v>1</v>
      </c>
      <c r="AV1283" s="45">
        <v>57</v>
      </c>
      <c r="AW1283" s="45">
        <v>920618</v>
      </c>
    </row>
    <row r="1284" spans="38:49" ht="14.25" customHeight="1">
      <c r="AL1284" s="46" t="s">
        <v>59</v>
      </c>
      <c r="AM1284" s="45">
        <v>16</v>
      </c>
      <c r="AN1284" s="46" t="s">
        <v>5</v>
      </c>
      <c r="AO1284" s="45">
        <v>15</v>
      </c>
      <c r="AP1284" s="45">
        <v>25921264</v>
      </c>
      <c r="AQ1284" s="45">
        <v>0</v>
      </c>
      <c r="AR1284" s="45">
        <v>25921264</v>
      </c>
      <c r="AS1284" s="45">
        <v>58</v>
      </c>
      <c r="AT1284" s="45">
        <v>1571468</v>
      </c>
      <c r="AU1284" s="45">
        <v>1</v>
      </c>
      <c r="AV1284" s="45">
        <v>56</v>
      </c>
      <c r="AW1284" s="45">
        <v>880022</v>
      </c>
    </row>
    <row r="1285" spans="38:49" ht="14.25" customHeight="1">
      <c r="AL1285" s="46" t="s">
        <v>59</v>
      </c>
      <c r="AM1285" s="45">
        <v>16</v>
      </c>
      <c r="AN1285" s="46" t="s">
        <v>5</v>
      </c>
      <c r="AO1285" s="45">
        <v>15</v>
      </c>
      <c r="AP1285" s="45">
        <v>25921264</v>
      </c>
      <c r="AQ1285" s="45">
        <v>0</v>
      </c>
      <c r="AR1285" s="45">
        <v>25921264</v>
      </c>
      <c r="AS1285" s="45">
        <v>59</v>
      </c>
      <c r="AT1285" s="45">
        <v>1527338</v>
      </c>
      <c r="AU1285" s="45">
        <v>1</v>
      </c>
      <c r="AV1285" s="45">
        <v>56</v>
      </c>
      <c r="AW1285" s="45">
        <v>855309</v>
      </c>
    </row>
    <row r="1286" spans="38:49" ht="14.25" customHeight="1">
      <c r="AL1286" s="46" t="s">
        <v>59</v>
      </c>
      <c r="AM1286" s="45">
        <v>16</v>
      </c>
      <c r="AN1286" s="46" t="s">
        <v>5</v>
      </c>
      <c r="AO1286" s="45">
        <v>15</v>
      </c>
      <c r="AP1286" s="45">
        <v>25921264</v>
      </c>
      <c r="AQ1286" s="45">
        <v>0</v>
      </c>
      <c r="AR1286" s="45">
        <v>25921264</v>
      </c>
      <c r="AS1286" s="45">
        <v>60</v>
      </c>
      <c r="AT1286" s="45">
        <v>1482743</v>
      </c>
      <c r="AU1286" s="45">
        <v>1</v>
      </c>
      <c r="AV1286" s="45">
        <v>55</v>
      </c>
      <c r="AW1286" s="45">
        <v>815509</v>
      </c>
    </row>
    <row r="1287" spans="38:49" ht="14.25" customHeight="1">
      <c r="AL1287" s="46" t="s">
        <v>59</v>
      </c>
      <c r="AM1287" s="45">
        <v>16</v>
      </c>
      <c r="AN1287" s="46" t="s">
        <v>5</v>
      </c>
      <c r="AO1287" s="45">
        <v>15</v>
      </c>
      <c r="AP1287" s="45">
        <v>25921264</v>
      </c>
      <c r="AQ1287" s="45">
        <v>0</v>
      </c>
      <c r="AR1287" s="45">
        <v>25921264</v>
      </c>
      <c r="AS1287" s="45">
        <v>61</v>
      </c>
      <c r="AT1287" s="45">
        <v>1437696</v>
      </c>
      <c r="AU1287" s="45">
        <v>1</v>
      </c>
      <c r="AV1287" s="45">
        <v>55</v>
      </c>
      <c r="AW1287" s="45">
        <v>790733</v>
      </c>
    </row>
    <row r="1288" spans="38:49" ht="14.25" customHeight="1">
      <c r="AL1288" s="46" t="s">
        <v>59</v>
      </c>
      <c r="AM1288" s="45">
        <v>16</v>
      </c>
      <c r="AN1288" s="46" t="s">
        <v>5</v>
      </c>
      <c r="AO1288" s="45">
        <v>15</v>
      </c>
      <c r="AP1288" s="45">
        <v>25921264</v>
      </c>
      <c r="AQ1288" s="45">
        <v>0</v>
      </c>
      <c r="AR1288" s="45">
        <v>25921264</v>
      </c>
      <c r="AS1288" s="45">
        <v>62</v>
      </c>
      <c r="AT1288" s="45">
        <v>1392211</v>
      </c>
      <c r="AU1288" s="45">
        <v>1</v>
      </c>
      <c r="AV1288" s="45">
        <v>55</v>
      </c>
      <c r="AW1288" s="45">
        <v>765716</v>
      </c>
    </row>
    <row r="1289" spans="38:49" ht="14.25" customHeight="1">
      <c r="AL1289" s="46" t="s">
        <v>59</v>
      </c>
      <c r="AM1289" s="45">
        <v>16</v>
      </c>
      <c r="AN1289" s="46" t="s">
        <v>5</v>
      </c>
      <c r="AO1289" s="45">
        <v>15</v>
      </c>
      <c r="AP1289" s="45">
        <v>25921264</v>
      </c>
      <c r="AQ1289" s="45">
        <v>0</v>
      </c>
      <c r="AR1289" s="45">
        <v>25921264</v>
      </c>
      <c r="AS1289" s="45">
        <v>63</v>
      </c>
      <c r="AT1289" s="45">
        <v>1346302</v>
      </c>
      <c r="AU1289" s="45">
        <v>1</v>
      </c>
      <c r="AV1289" s="45">
        <v>54</v>
      </c>
      <c r="AW1289" s="45">
        <v>727003</v>
      </c>
    </row>
    <row r="1290" spans="38:49" ht="14.25" customHeight="1">
      <c r="AL1290" s="46" t="s">
        <v>59</v>
      </c>
      <c r="AM1290" s="45">
        <v>16</v>
      </c>
      <c r="AN1290" s="46" t="s">
        <v>5</v>
      </c>
      <c r="AO1290" s="45">
        <v>15</v>
      </c>
      <c r="AP1290" s="45">
        <v>25921264</v>
      </c>
      <c r="AQ1290" s="45">
        <v>0</v>
      </c>
      <c r="AR1290" s="45">
        <v>25921264</v>
      </c>
      <c r="AS1290" s="45">
        <v>64</v>
      </c>
      <c r="AT1290" s="45">
        <v>1299983</v>
      </c>
      <c r="AU1290" s="45">
        <v>1</v>
      </c>
      <c r="AV1290" s="45">
        <v>54</v>
      </c>
      <c r="AW1290" s="45">
        <v>701991</v>
      </c>
    </row>
    <row r="1291" spans="38:49" ht="14.25" customHeight="1">
      <c r="AL1291" s="46" t="s">
        <v>59</v>
      </c>
      <c r="AM1291" s="45">
        <v>16</v>
      </c>
      <c r="AN1291" s="46" t="s">
        <v>5</v>
      </c>
      <c r="AO1291" s="45">
        <v>15</v>
      </c>
      <c r="AP1291" s="45">
        <v>25921264</v>
      </c>
      <c r="AQ1291" s="45">
        <v>0</v>
      </c>
      <c r="AR1291" s="45">
        <v>25921264</v>
      </c>
      <c r="AS1291" s="45">
        <v>65</v>
      </c>
      <c r="AT1291" s="45">
        <v>1253268</v>
      </c>
      <c r="AU1291" s="45">
        <v>1</v>
      </c>
      <c r="AV1291" s="45">
        <v>53</v>
      </c>
      <c r="AW1291" s="45">
        <v>664232</v>
      </c>
    </row>
    <row r="1292" spans="38:49" ht="14.25" customHeight="1">
      <c r="AL1292" s="46" t="s">
        <v>59</v>
      </c>
      <c r="AM1292" s="45">
        <v>16</v>
      </c>
      <c r="AN1292" s="46" t="s">
        <v>5</v>
      </c>
      <c r="AO1292" s="45">
        <v>15</v>
      </c>
      <c r="AP1292" s="45">
        <v>25921264</v>
      </c>
      <c r="AQ1292" s="45">
        <v>0</v>
      </c>
      <c r="AR1292" s="45">
        <v>25921264</v>
      </c>
      <c r="AS1292" s="45">
        <v>66</v>
      </c>
      <c r="AT1292" s="45">
        <v>1809257</v>
      </c>
      <c r="AU1292" s="45">
        <v>1</v>
      </c>
      <c r="AV1292" s="45">
        <v>52</v>
      </c>
      <c r="AW1292" s="45">
        <v>940814</v>
      </c>
    </row>
    <row r="1293" spans="38:49" ht="14.25" customHeight="1">
      <c r="AL1293" s="46" t="s">
        <v>59</v>
      </c>
      <c r="AM1293" s="45">
        <v>16</v>
      </c>
      <c r="AN1293" s="46" t="s">
        <v>5</v>
      </c>
      <c r="AO1293" s="45">
        <v>15</v>
      </c>
      <c r="AP1293" s="45">
        <v>25921264</v>
      </c>
      <c r="AQ1293" s="45">
        <v>0</v>
      </c>
      <c r="AR1293" s="45">
        <v>25921264</v>
      </c>
      <c r="AS1293" s="45">
        <v>67</v>
      </c>
      <c r="AT1293" s="45">
        <v>1738061</v>
      </c>
      <c r="AU1293" s="45">
        <v>1</v>
      </c>
      <c r="AV1293" s="45">
        <v>52</v>
      </c>
      <c r="AW1293" s="45">
        <v>903792</v>
      </c>
    </row>
    <row r="1294" spans="38:49" ht="14.25" customHeight="1">
      <c r="AL1294" s="46" t="s">
        <v>59</v>
      </c>
      <c r="AM1294" s="45">
        <v>16</v>
      </c>
      <c r="AN1294" s="46" t="s">
        <v>5</v>
      </c>
      <c r="AO1294" s="45">
        <v>15</v>
      </c>
      <c r="AP1294" s="45">
        <v>25921264</v>
      </c>
      <c r="AQ1294" s="45">
        <v>0</v>
      </c>
      <c r="AR1294" s="45">
        <v>25921264</v>
      </c>
      <c r="AS1294" s="45">
        <v>68</v>
      </c>
      <c r="AT1294" s="45">
        <v>1666335</v>
      </c>
      <c r="AU1294" s="45">
        <v>1</v>
      </c>
      <c r="AV1294" s="45">
        <v>51</v>
      </c>
      <c r="AW1294" s="45">
        <v>849831</v>
      </c>
    </row>
    <row r="1295" spans="38:49" ht="14.25" customHeight="1">
      <c r="AL1295" s="46" t="s">
        <v>59</v>
      </c>
      <c r="AM1295" s="45">
        <v>16</v>
      </c>
      <c r="AN1295" s="46" t="s">
        <v>5</v>
      </c>
      <c r="AO1295" s="45">
        <v>15</v>
      </c>
      <c r="AP1295" s="45">
        <v>25921264</v>
      </c>
      <c r="AQ1295" s="45">
        <v>0</v>
      </c>
      <c r="AR1295" s="45">
        <v>25921264</v>
      </c>
      <c r="AS1295" s="45">
        <v>69</v>
      </c>
      <c r="AT1295" s="45">
        <v>1594102</v>
      </c>
      <c r="AU1295" s="45">
        <v>1</v>
      </c>
      <c r="AV1295" s="45">
        <v>51</v>
      </c>
      <c r="AW1295" s="45">
        <v>812992</v>
      </c>
    </row>
    <row r="1296" spans="38:49" ht="14.25" customHeight="1">
      <c r="AL1296" s="46" t="s">
        <v>59</v>
      </c>
      <c r="AM1296" s="45">
        <v>17</v>
      </c>
      <c r="AN1296" s="46" t="s">
        <v>5</v>
      </c>
      <c r="AO1296" s="45">
        <v>22</v>
      </c>
      <c r="AP1296" s="45">
        <v>23858073</v>
      </c>
      <c r="AQ1296" s="45">
        <v>0</v>
      </c>
      <c r="AR1296" s="45">
        <v>23858073</v>
      </c>
      <c r="AS1296" s="45">
        <v>54</v>
      </c>
      <c r="AT1296" s="45">
        <v>764980</v>
      </c>
      <c r="AU1296" s="45">
        <v>0.439</v>
      </c>
      <c r="AV1296" s="45">
        <v>61</v>
      </c>
      <c r="AW1296" s="45">
        <v>466638</v>
      </c>
    </row>
    <row r="1297" spans="38:49" ht="14.25" customHeight="1">
      <c r="AL1297" s="46" t="s">
        <v>59</v>
      </c>
      <c r="AM1297" s="45">
        <v>17</v>
      </c>
      <c r="AN1297" s="46" t="s">
        <v>5</v>
      </c>
      <c r="AO1297" s="45">
        <v>22</v>
      </c>
      <c r="AP1297" s="45">
        <v>23858073</v>
      </c>
      <c r="AQ1297" s="45">
        <v>0</v>
      </c>
      <c r="AR1297" s="45">
        <v>23858073</v>
      </c>
      <c r="AS1297" s="45">
        <v>55</v>
      </c>
      <c r="AT1297" s="45">
        <v>1700932</v>
      </c>
      <c r="AU1297" s="45">
        <v>1</v>
      </c>
      <c r="AV1297" s="45">
        <v>60</v>
      </c>
      <c r="AW1297" s="45">
        <v>1020559</v>
      </c>
    </row>
    <row r="1298" spans="38:49" ht="14.25" customHeight="1">
      <c r="AL1298" s="46" t="s">
        <v>59</v>
      </c>
      <c r="AM1298" s="45">
        <v>17</v>
      </c>
      <c r="AN1298" s="46" t="s">
        <v>5</v>
      </c>
      <c r="AO1298" s="45">
        <v>22</v>
      </c>
      <c r="AP1298" s="45">
        <v>23858073</v>
      </c>
      <c r="AQ1298" s="45">
        <v>0</v>
      </c>
      <c r="AR1298" s="45">
        <v>23858073</v>
      </c>
      <c r="AS1298" s="45">
        <v>56</v>
      </c>
      <c r="AT1298" s="45">
        <v>1658278</v>
      </c>
      <c r="AU1298" s="45">
        <v>1</v>
      </c>
      <c r="AV1298" s="45">
        <v>60</v>
      </c>
      <c r="AW1298" s="45">
        <v>994967</v>
      </c>
    </row>
    <row r="1299" spans="38:49" ht="14.25" customHeight="1">
      <c r="AL1299" s="46" t="s">
        <v>59</v>
      </c>
      <c r="AM1299" s="45">
        <v>17</v>
      </c>
      <c r="AN1299" s="46" t="s">
        <v>5</v>
      </c>
      <c r="AO1299" s="45">
        <v>22</v>
      </c>
      <c r="AP1299" s="45">
        <v>23858073</v>
      </c>
      <c r="AQ1299" s="45">
        <v>0</v>
      </c>
      <c r="AR1299" s="45">
        <v>23858073</v>
      </c>
      <c r="AS1299" s="45">
        <v>57</v>
      </c>
      <c r="AT1299" s="45">
        <v>1615119</v>
      </c>
      <c r="AU1299" s="45">
        <v>1</v>
      </c>
      <c r="AV1299" s="45">
        <v>60</v>
      </c>
      <c r="AW1299" s="45">
        <v>969071</v>
      </c>
    </row>
    <row r="1300" spans="38:49" ht="14.25" customHeight="1">
      <c r="AL1300" s="46" t="s">
        <v>59</v>
      </c>
      <c r="AM1300" s="45">
        <v>17</v>
      </c>
      <c r="AN1300" s="46" t="s">
        <v>5</v>
      </c>
      <c r="AO1300" s="45">
        <v>22</v>
      </c>
      <c r="AP1300" s="45">
        <v>23858073</v>
      </c>
      <c r="AQ1300" s="45">
        <v>0</v>
      </c>
      <c r="AR1300" s="45">
        <v>23858073</v>
      </c>
      <c r="AS1300" s="45">
        <v>58</v>
      </c>
      <c r="AT1300" s="45">
        <v>1571468</v>
      </c>
      <c r="AU1300" s="45">
        <v>1</v>
      </c>
      <c r="AV1300" s="45">
        <v>60</v>
      </c>
      <c r="AW1300" s="45">
        <v>942881</v>
      </c>
    </row>
    <row r="1301" spans="38:49" ht="14.25" customHeight="1">
      <c r="AL1301" s="46" t="s">
        <v>59</v>
      </c>
      <c r="AM1301" s="45">
        <v>17</v>
      </c>
      <c r="AN1301" s="46" t="s">
        <v>5</v>
      </c>
      <c r="AO1301" s="45">
        <v>22</v>
      </c>
      <c r="AP1301" s="45">
        <v>23858073</v>
      </c>
      <c r="AQ1301" s="45">
        <v>0</v>
      </c>
      <c r="AR1301" s="45">
        <v>23858073</v>
      </c>
      <c r="AS1301" s="45">
        <v>59</v>
      </c>
      <c r="AT1301" s="45">
        <v>1527338</v>
      </c>
      <c r="AU1301" s="45">
        <v>1</v>
      </c>
      <c r="AV1301" s="45">
        <v>59</v>
      </c>
      <c r="AW1301" s="45">
        <v>901129</v>
      </c>
    </row>
    <row r="1302" spans="38:49" ht="14.25" customHeight="1">
      <c r="AL1302" s="46" t="s">
        <v>59</v>
      </c>
      <c r="AM1302" s="45">
        <v>17</v>
      </c>
      <c r="AN1302" s="46" t="s">
        <v>5</v>
      </c>
      <c r="AO1302" s="45">
        <v>22</v>
      </c>
      <c r="AP1302" s="45">
        <v>23858073</v>
      </c>
      <c r="AQ1302" s="45">
        <v>0</v>
      </c>
      <c r="AR1302" s="45">
        <v>23858073</v>
      </c>
      <c r="AS1302" s="45">
        <v>60</v>
      </c>
      <c r="AT1302" s="45">
        <v>1482743</v>
      </c>
      <c r="AU1302" s="45">
        <v>1</v>
      </c>
      <c r="AV1302" s="45">
        <v>59</v>
      </c>
      <c r="AW1302" s="45">
        <v>874818</v>
      </c>
    </row>
    <row r="1303" spans="38:49" ht="14.25" customHeight="1">
      <c r="AL1303" s="46" t="s">
        <v>59</v>
      </c>
      <c r="AM1303" s="45">
        <v>17</v>
      </c>
      <c r="AN1303" s="46" t="s">
        <v>5</v>
      </c>
      <c r="AO1303" s="45">
        <v>22</v>
      </c>
      <c r="AP1303" s="45">
        <v>23858073</v>
      </c>
      <c r="AQ1303" s="45">
        <v>0</v>
      </c>
      <c r="AR1303" s="45">
        <v>23858073</v>
      </c>
      <c r="AS1303" s="45">
        <v>61</v>
      </c>
      <c r="AT1303" s="45">
        <v>1437696</v>
      </c>
      <c r="AU1303" s="45">
        <v>1</v>
      </c>
      <c r="AV1303" s="45">
        <v>59</v>
      </c>
      <c r="AW1303" s="45">
        <v>848241</v>
      </c>
    </row>
    <row r="1304" spans="38:49" ht="14.25" customHeight="1">
      <c r="AL1304" s="46" t="s">
        <v>59</v>
      </c>
      <c r="AM1304" s="45">
        <v>17</v>
      </c>
      <c r="AN1304" s="46" t="s">
        <v>5</v>
      </c>
      <c r="AO1304" s="45">
        <v>22</v>
      </c>
      <c r="AP1304" s="45">
        <v>23858073</v>
      </c>
      <c r="AQ1304" s="45">
        <v>0</v>
      </c>
      <c r="AR1304" s="45">
        <v>23858073</v>
      </c>
      <c r="AS1304" s="45">
        <v>62</v>
      </c>
      <c r="AT1304" s="45">
        <v>1392211</v>
      </c>
      <c r="AU1304" s="45">
        <v>1</v>
      </c>
      <c r="AV1304" s="45">
        <v>58</v>
      </c>
      <c r="AW1304" s="45">
        <v>807482</v>
      </c>
    </row>
    <row r="1305" spans="38:49" ht="14.25" customHeight="1">
      <c r="AL1305" s="46" t="s">
        <v>59</v>
      </c>
      <c r="AM1305" s="45">
        <v>17</v>
      </c>
      <c r="AN1305" s="46" t="s">
        <v>5</v>
      </c>
      <c r="AO1305" s="45">
        <v>22</v>
      </c>
      <c r="AP1305" s="45">
        <v>23858073</v>
      </c>
      <c r="AQ1305" s="45">
        <v>0</v>
      </c>
      <c r="AR1305" s="45">
        <v>23858073</v>
      </c>
      <c r="AS1305" s="45">
        <v>63</v>
      </c>
      <c r="AT1305" s="45">
        <v>1346302</v>
      </c>
      <c r="AU1305" s="45">
        <v>1</v>
      </c>
      <c r="AV1305" s="45">
        <v>58</v>
      </c>
      <c r="AW1305" s="45">
        <v>780855</v>
      </c>
    </row>
    <row r="1306" spans="38:49" ht="14.25" customHeight="1">
      <c r="AL1306" s="46" t="s">
        <v>59</v>
      </c>
      <c r="AM1306" s="45">
        <v>17</v>
      </c>
      <c r="AN1306" s="46" t="s">
        <v>5</v>
      </c>
      <c r="AO1306" s="45">
        <v>22</v>
      </c>
      <c r="AP1306" s="45">
        <v>23858073</v>
      </c>
      <c r="AQ1306" s="45">
        <v>0</v>
      </c>
      <c r="AR1306" s="45">
        <v>23858073</v>
      </c>
      <c r="AS1306" s="45">
        <v>64</v>
      </c>
      <c r="AT1306" s="45">
        <v>1299983</v>
      </c>
      <c r="AU1306" s="45">
        <v>1</v>
      </c>
      <c r="AV1306" s="45">
        <v>58</v>
      </c>
      <c r="AW1306" s="45">
        <v>753990</v>
      </c>
    </row>
    <row r="1307" spans="38:49" ht="14.25" customHeight="1">
      <c r="AL1307" s="46" t="s">
        <v>59</v>
      </c>
      <c r="AM1307" s="45">
        <v>17</v>
      </c>
      <c r="AN1307" s="46" t="s">
        <v>5</v>
      </c>
      <c r="AO1307" s="45">
        <v>22</v>
      </c>
      <c r="AP1307" s="45">
        <v>23858073</v>
      </c>
      <c r="AQ1307" s="45">
        <v>0</v>
      </c>
      <c r="AR1307" s="45">
        <v>23858073</v>
      </c>
      <c r="AS1307" s="45">
        <v>65</v>
      </c>
      <c r="AT1307" s="45">
        <v>1253268</v>
      </c>
      <c r="AU1307" s="45">
        <v>1</v>
      </c>
      <c r="AV1307" s="45">
        <v>57</v>
      </c>
      <c r="AW1307" s="45">
        <v>714363</v>
      </c>
    </row>
    <row r="1308" spans="38:49" ht="14.25" customHeight="1">
      <c r="AL1308" s="46" t="s">
        <v>59</v>
      </c>
      <c r="AM1308" s="45">
        <v>17</v>
      </c>
      <c r="AN1308" s="46" t="s">
        <v>5</v>
      </c>
      <c r="AO1308" s="45">
        <v>22</v>
      </c>
      <c r="AP1308" s="45">
        <v>23858073</v>
      </c>
      <c r="AQ1308" s="45">
        <v>0</v>
      </c>
      <c r="AR1308" s="45">
        <v>23858073</v>
      </c>
      <c r="AS1308" s="45">
        <v>66</v>
      </c>
      <c r="AT1308" s="45">
        <v>1809257</v>
      </c>
      <c r="AU1308" s="45">
        <v>1</v>
      </c>
      <c r="AV1308" s="45">
        <v>57</v>
      </c>
      <c r="AW1308" s="45">
        <v>1031276</v>
      </c>
    </row>
    <row r="1309" spans="38:49" ht="14.25" customHeight="1">
      <c r="AL1309" s="46" t="s">
        <v>59</v>
      </c>
      <c r="AM1309" s="45">
        <v>17</v>
      </c>
      <c r="AN1309" s="46" t="s">
        <v>5</v>
      </c>
      <c r="AO1309" s="45">
        <v>22</v>
      </c>
      <c r="AP1309" s="45">
        <v>23858073</v>
      </c>
      <c r="AQ1309" s="45">
        <v>0</v>
      </c>
      <c r="AR1309" s="45">
        <v>23858073</v>
      </c>
      <c r="AS1309" s="45">
        <v>67</v>
      </c>
      <c r="AT1309" s="45">
        <v>1738061</v>
      </c>
      <c r="AU1309" s="45">
        <v>1</v>
      </c>
      <c r="AV1309" s="45">
        <v>57</v>
      </c>
      <c r="AW1309" s="45">
        <v>990695</v>
      </c>
    </row>
    <row r="1310" spans="38:49" ht="14.25" customHeight="1">
      <c r="AL1310" s="46" t="s">
        <v>59</v>
      </c>
      <c r="AM1310" s="45">
        <v>17</v>
      </c>
      <c r="AN1310" s="46" t="s">
        <v>5</v>
      </c>
      <c r="AO1310" s="45">
        <v>22</v>
      </c>
      <c r="AP1310" s="45">
        <v>23858073</v>
      </c>
      <c r="AQ1310" s="45">
        <v>0</v>
      </c>
      <c r="AR1310" s="45">
        <v>23858073</v>
      </c>
      <c r="AS1310" s="45">
        <v>68</v>
      </c>
      <c r="AT1310" s="45">
        <v>1666335</v>
      </c>
      <c r="AU1310" s="45">
        <v>1</v>
      </c>
      <c r="AV1310" s="45">
        <v>56</v>
      </c>
      <c r="AW1310" s="45">
        <v>933148</v>
      </c>
    </row>
    <row r="1311" spans="38:49" ht="14.25" customHeight="1">
      <c r="AL1311" s="46" t="s">
        <v>59</v>
      </c>
      <c r="AM1311" s="45">
        <v>17</v>
      </c>
      <c r="AN1311" s="46" t="s">
        <v>5</v>
      </c>
      <c r="AO1311" s="45">
        <v>22</v>
      </c>
      <c r="AP1311" s="45">
        <v>23858073</v>
      </c>
      <c r="AQ1311" s="45">
        <v>0</v>
      </c>
      <c r="AR1311" s="45">
        <v>23858073</v>
      </c>
      <c r="AS1311" s="45">
        <v>69</v>
      </c>
      <c r="AT1311" s="45">
        <v>1594102</v>
      </c>
      <c r="AU1311" s="45">
        <v>1</v>
      </c>
      <c r="AV1311" s="45">
        <v>56</v>
      </c>
      <c r="AW1311" s="45">
        <v>892697</v>
      </c>
    </row>
    <row r="1312" spans="38:49" ht="14.25" customHeight="1">
      <c r="AL1312" s="46" t="s">
        <v>59</v>
      </c>
      <c r="AM1312" s="45">
        <v>18</v>
      </c>
      <c r="AN1312" s="46" t="s">
        <v>5</v>
      </c>
      <c r="AO1312" s="45">
        <v>29</v>
      </c>
      <c r="AP1312" s="45">
        <v>21773941</v>
      </c>
      <c r="AQ1312" s="45">
        <v>0</v>
      </c>
      <c r="AR1312" s="45">
        <v>21773941</v>
      </c>
      <c r="AS1312" s="45">
        <v>55</v>
      </c>
      <c r="AT1312" s="45">
        <v>381781</v>
      </c>
      <c r="AU1312" s="45">
        <v>0.224</v>
      </c>
      <c r="AV1312" s="45">
        <v>63</v>
      </c>
      <c r="AW1312" s="45">
        <v>240522</v>
      </c>
    </row>
    <row r="1313" spans="38:49" ht="14.25" customHeight="1">
      <c r="AL1313" s="46" t="s">
        <v>59</v>
      </c>
      <c r="AM1313" s="45">
        <v>18</v>
      </c>
      <c r="AN1313" s="46" t="s">
        <v>5</v>
      </c>
      <c r="AO1313" s="45">
        <v>29</v>
      </c>
      <c r="AP1313" s="45">
        <v>21773941</v>
      </c>
      <c r="AQ1313" s="45">
        <v>0</v>
      </c>
      <c r="AR1313" s="45">
        <v>21773941</v>
      </c>
      <c r="AS1313" s="45">
        <v>56</v>
      </c>
      <c r="AT1313" s="45">
        <v>1658278</v>
      </c>
      <c r="AU1313" s="45">
        <v>1</v>
      </c>
      <c r="AV1313" s="45">
        <v>63</v>
      </c>
      <c r="AW1313" s="45">
        <v>1044715</v>
      </c>
    </row>
    <row r="1314" spans="38:49" ht="14.25" customHeight="1">
      <c r="AL1314" s="46" t="s">
        <v>59</v>
      </c>
      <c r="AM1314" s="45">
        <v>18</v>
      </c>
      <c r="AN1314" s="46" t="s">
        <v>5</v>
      </c>
      <c r="AO1314" s="45">
        <v>29</v>
      </c>
      <c r="AP1314" s="45">
        <v>21773941</v>
      </c>
      <c r="AQ1314" s="45">
        <v>0</v>
      </c>
      <c r="AR1314" s="45">
        <v>21773941</v>
      </c>
      <c r="AS1314" s="45">
        <v>57</v>
      </c>
      <c r="AT1314" s="45">
        <v>1615119</v>
      </c>
      <c r="AU1314" s="45">
        <v>1</v>
      </c>
      <c r="AV1314" s="45">
        <v>63</v>
      </c>
      <c r="AW1314" s="45">
        <v>1017525</v>
      </c>
    </row>
    <row r="1315" spans="38:49" ht="14.25" customHeight="1">
      <c r="AL1315" s="46" t="s">
        <v>59</v>
      </c>
      <c r="AM1315" s="45">
        <v>18</v>
      </c>
      <c r="AN1315" s="46" t="s">
        <v>5</v>
      </c>
      <c r="AO1315" s="45">
        <v>29</v>
      </c>
      <c r="AP1315" s="45">
        <v>21773941</v>
      </c>
      <c r="AQ1315" s="45">
        <v>0</v>
      </c>
      <c r="AR1315" s="45">
        <v>21773941</v>
      </c>
      <c r="AS1315" s="45">
        <v>58</v>
      </c>
      <c r="AT1315" s="45">
        <v>1571468</v>
      </c>
      <c r="AU1315" s="45">
        <v>1</v>
      </c>
      <c r="AV1315" s="45">
        <v>63</v>
      </c>
      <c r="AW1315" s="45">
        <v>990025</v>
      </c>
    </row>
    <row r="1316" spans="38:49" ht="14.25" customHeight="1">
      <c r="AL1316" s="46" t="s">
        <v>59</v>
      </c>
      <c r="AM1316" s="45">
        <v>18</v>
      </c>
      <c r="AN1316" s="46" t="s">
        <v>5</v>
      </c>
      <c r="AO1316" s="45">
        <v>29</v>
      </c>
      <c r="AP1316" s="45">
        <v>21773941</v>
      </c>
      <c r="AQ1316" s="45">
        <v>0</v>
      </c>
      <c r="AR1316" s="45">
        <v>21773941</v>
      </c>
      <c r="AS1316" s="45">
        <v>59</v>
      </c>
      <c r="AT1316" s="45">
        <v>1527338</v>
      </c>
      <c r="AU1316" s="45">
        <v>1</v>
      </c>
      <c r="AV1316" s="45">
        <v>62</v>
      </c>
      <c r="AW1316" s="45">
        <v>946950</v>
      </c>
    </row>
    <row r="1317" spans="38:49" ht="14.25" customHeight="1">
      <c r="AL1317" s="46" t="s">
        <v>59</v>
      </c>
      <c r="AM1317" s="45">
        <v>18</v>
      </c>
      <c r="AN1317" s="46" t="s">
        <v>5</v>
      </c>
      <c r="AO1317" s="45">
        <v>29</v>
      </c>
      <c r="AP1317" s="45">
        <v>21773941</v>
      </c>
      <c r="AQ1317" s="45">
        <v>0</v>
      </c>
      <c r="AR1317" s="45">
        <v>21773941</v>
      </c>
      <c r="AS1317" s="45">
        <v>60</v>
      </c>
      <c r="AT1317" s="45">
        <v>1482743</v>
      </c>
      <c r="AU1317" s="45">
        <v>1</v>
      </c>
      <c r="AV1317" s="45">
        <v>62</v>
      </c>
      <c r="AW1317" s="45">
        <v>919301</v>
      </c>
    </row>
    <row r="1318" spans="38:49" ht="14.25" customHeight="1">
      <c r="AL1318" s="46" t="s">
        <v>59</v>
      </c>
      <c r="AM1318" s="45">
        <v>18</v>
      </c>
      <c r="AN1318" s="46" t="s">
        <v>5</v>
      </c>
      <c r="AO1318" s="45">
        <v>29</v>
      </c>
      <c r="AP1318" s="45">
        <v>21773941</v>
      </c>
      <c r="AQ1318" s="45">
        <v>0</v>
      </c>
      <c r="AR1318" s="45">
        <v>21773941</v>
      </c>
      <c r="AS1318" s="45">
        <v>61</v>
      </c>
      <c r="AT1318" s="45">
        <v>1437696</v>
      </c>
      <c r="AU1318" s="45">
        <v>1</v>
      </c>
      <c r="AV1318" s="45">
        <v>62</v>
      </c>
      <c r="AW1318" s="45">
        <v>891372</v>
      </c>
    </row>
    <row r="1319" spans="38:49" ht="14.25" customHeight="1">
      <c r="AL1319" s="46" t="s">
        <v>59</v>
      </c>
      <c r="AM1319" s="45">
        <v>18</v>
      </c>
      <c r="AN1319" s="46" t="s">
        <v>5</v>
      </c>
      <c r="AO1319" s="45">
        <v>29</v>
      </c>
      <c r="AP1319" s="45">
        <v>21773941</v>
      </c>
      <c r="AQ1319" s="45">
        <v>0</v>
      </c>
      <c r="AR1319" s="45">
        <v>21773941</v>
      </c>
      <c r="AS1319" s="45">
        <v>62</v>
      </c>
      <c r="AT1319" s="45">
        <v>1392211</v>
      </c>
      <c r="AU1319" s="45">
        <v>1</v>
      </c>
      <c r="AV1319" s="45">
        <v>62</v>
      </c>
      <c r="AW1319" s="45">
        <v>863171</v>
      </c>
    </row>
    <row r="1320" spans="38:49" ht="14.25" customHeight="1">
      <c r="AL1320" s="46" t="s">
        <v>59</v>
      </c>
      <c r="AM1320" s="45">
        <v>18</v>
      </c>
      <c r="AN1320" s="46" t="s">
        <v>5</v>
      </c>
      <c r="AO1320" s="45">
        <v>29</v>
      </c>
      <c r="AP1320" s="45">
        <v>21773941</v>
      </c>
      <c r="AQ1320" s="45">
        <v>0</v>
      </c>
      <c r="AR1320" s="45">
        <v>21773941</v>
      </c>
      <c r="AS1320" s="45">
        <v>63</v>
      </c>
      <c r="AT1320" s="45">
        <v>1346302</v>
      </c>
      <c r="AU1320" s="45">
        <v>1</v>
      </c>
      <c r="AV1320" s="45">
        <v>62</v>
      </c>
      <c r="AW1320" s="45">
        <v>834707</v>
      </c>
    </row>
    <row r="1321" spans="38:49" ht="14.25" customHeight="1">
      <c r="AL1321" s="46" t="s">
        <v>59</v>
      </c>
      <c r="AM1321" s="45">
        <v>18</v>
      </c>
      <c r="AN1321" s="46" t="s">
        <v>5</v>
      </c>
      <c r="AO1321" s="45">
        <v>29</v>
      </c>
      <c r="AP1321" s="45">
        <v>21773941</v>
      </c>
      <c r="AQ1321" s="45">
        <v>0</v>
      </c>
      <c r="AR1321" s="45">
        <v>21773941</v>
      </c>
      <c r="AS1321" s="45">
        <v>64</v>
      </c>
      <c r="AT1321" s="45">
        <v>1299983</v>
      </c>
      <c r="AU1321" s="45">
        <v>1</v>
      </c>
      <c r="AV1321" s="45">
        <v>62</v>
      </c>
      <c r="AW1321" s="45">
        <v>805989</v>
      </c>
    </row>
    <row r="1322" spans="38:49" ht="14.25" customHeight="1">
      <c r="AL1322" s="46" t="s">
        <v>59</v>
      </c>
      <c r="AM1322" s="45">
        <v>18</v>
      </c>
      <c r="AN1322" s="46" t="s">
        <v>5</v>
      </c>
      <c r="AO1322" s="45">
        <v>29</v>
      </c>
      <c r="AP1322" s="45">
        <v>21773941</v>
      </c>
      <c r="AQ1322" s="45">
        <v>0</v>
      </c>
      <c r="AR1322" s="45">
        <v>21773941</v>
      </c>
      <c r="AS1322" s="45">
        <v>65</v>
      </c>
      <c r="AT1322" s="45">
        <v>1253268</v>
      </c>
      <c r="AU1322" s="45">
        <v>1</v>
      </c>
      <c r="AV1322" s="45">
        <v>61</v>
      </c>
      <c r="AW1322" s="45">
        <v>764493</v>
      </c>
    </row>
    <row r="1323" spans="38:49" ht="14.25" customHeight="1">
      <c r="AL1323" s="46" t="s">
        <v>59</v>
      </c>
      <c r="AM1323" s="45">
        <v>18</v>
      </c>
      <c r="AN1323" s="46" t="s">
        <v>5</v>
      </c>
      <c r="AO1323" s="45">
        <v>29</v>
      </c>
      <c r="AP1323" s="45">
        <v>21773941</v>
      </c>
      <c r="AQ1323" s="45">
        <v>0</v>
      </c>
      <c r="AR1323" s="45">
        <v>21773941</v>
      </c>
      <c r="AS1323" s="45">
        <v>66</v>
      </c>
      <c r="AT1323" s="45">
        <v>1809257</v>
      </c>
      <c r="AU1323" s="45">
        <v>1</v>
      </c>
      <c r="AV1323" s="45">
        <v>61</v>
      </c>
      <c r="AW1323" s="45">
        <v>1103647</v>
      </c>
    </row>
    <row r="1324" spans="38:49" ht="14.25" customHeight="1">
      <c r="AL1324" s="46" t="s">
        <v>59</v>
      </c>
      <c r="AM1324" s="45">
        <v>18</v>
      </c>
      <c r="AN1324" s="46" t="s">
        <v>5</v>
      </c>
      <c r="AO1324" s="45">
        <v>29</v>
      </c>
      <c r="AP1324" s="45">
        <v>21773941</v>
      </c>
      <c r="AQ1324" s="45">
        <v>0</v>
      </c>
      <c r="AR1324" s="45">
        <v>21773941</v>
      </c>
      <c r="AS1324" s="45">
        <v>67</v>
      </c>
      <c r="AT1324" s="45">
        <v>1738061</v>
      </c>
      <c r="AU1324" s="45">
        <v>1</v>
      </c>
      <c r="AV1324" s="45">
        <v>61</v>
      </c>
      <c r="AW1324" s="45">
        <v>1060217</v>
      </c>
    </row>
    <row r="1325" spans="38:49" ht="14.25" customHeight="1">
      <c r="AL1325" s="46" t="s">
        <v>59</v>
      </c>
      <c r="AM1325" s="45">
        <v>18</v>
      </c>
      <c r="AN1325" s="46" t="s">
        <v>5</v>
      </c>
      <c r="AO1325" s="45">
        <v>29</v>
      </c>
      <c r="AP1325" s="45">
        <v>21773941</v>
      </c>
      <c r="AQ1325" s="45">
        <v>0</v>
      </c>
      <c r="AR1325" s="45">
        <v>21773941</v>
      </c>
      <c r="AS1325" s="45">
        <v>68</v>
      </c>
      <c r="AT1325" s="45">
        <v>1666335</v>
      </c>
      <c r="AU1325" s="45">
        <v>1</v>
      </c>
      <c r="AV1325" s="45">
        <v>61</v>
      </c>
      <c r="AW1325" s="45">
        <v>1016464</v>
      </c>
    </row>
    <row r="1326" spans="38:49" ht="14.25" customHeight="1">
      <c r="AL1326" s="46" t="s">
        <v>59</v>
      </c>
      <c r="AM1326" s="45">
        <v>18</v>
      </c>
      <c r="AN1326" s="46" t="s">
        <v>5</v>
      </c>
      <c r="AO1326" s="45">
        <v>29</v>
      </c>
      <c r="AP1326" s="45">
        <v>21773941</v>
      </c>
      <c r="AQ1326" s="45">
        <v>0</v>
      </c>
      <c r="AR1326" s="45">
        <v>21773941</v>
      </c>
      <c r="AS1326" s="45">
        <v>69</v>
      </c>
      <c r="AT1326" s="45">
        <v>1594102</v>
      </c>
      <c r="AU1326" s="45">
        <v>1</v>
      </c>
      <c r="AV1326" s="45">
        <v>61</v>
      </c>
      <c r="AW1326" s="45">
        <v>972402</v>
      </c>
    </row>
    <row r="1327" spans="38:49" ht="14.25" customHeight="1">
      <c r="AL1327" s="46" t="s">
        <v>59</v>
      </c>
      <c r="AM1327" s="45">
        <v>19</v>
      </c>
      <c r="AN1327" s="46" t="s">
        <v>6</v>
      </c>
      <c r="AO1327" s="45">
        <v>6</v>
      </c>
      <c r="AP1327" s="45">
        <v>19687504</v>
      </c>
      <c r="AQ1327" s="45">
        <v>0</v>
      </c>
      <c r="AR1327" s="45">
        <v>19687504</v>
      </c>
      <c r="AS1327" s="45">
        <v>57</v>
      </c>
      <c r="AT1327" s="45">
        <v>1568741</v>
      </c>
      <c r="AU1327" s="45">
        <v>0.97099999999999997</v>
      </c>
      <c r="AV1327" s="45">
        <v>66</v>
      </c>
      <c r="AW1327" s="45">
        <v>1035369</v>
      </c>
    </row>
    <row r="1328" spans="38:49" ht="14.25" customHeight="1">
      <c r="AL1328" s="46" t="s">
        <v>59</v>
      </c>
      <c r="AM1328" s="45">
        <v>19</v>
      </c>
      <c r="AN1328" s="46" t="s">
        <v>6</v>
      </c>
      <c r="AO1328" s="45">
        <v>6</v>
      </c>
      <c r="AP1328" s="45">
        <v>19687504</v>
      </c>
      <c r="AQ1328" s="45">
        <v>0</v>
      </c>
      <c r="AR1328" s="45">
        <v>19687504</v>
      </c>
      <c r="AS1328" s="45">
        <v>58</v>
      </c>
      <c r="AT1328" s="45">
        <v>1571468</v>
      </c>
      <c r="AU1328" s="45">
        <v>1</v>
      </c>
      <c r="AV1328" s="45">
        <v>66</v>
      </c>
      <c r="AW1328" s="45">
        <v>1037169</v>
      </c>
    </row>
    <row r="1329" spans="38:49" ht="14.25" customHeight="1">
      <c r="AL1329" s="46" t="s">
        <v>59</v>
      </c>
      <c r="AM1329" s="45">
        <v>19</v>
      </c>
      <c r="AN1329" s="46" t="s">
        <v>6</v>
      </c>
      <c r="AO1329" s="45">
        <v>6</v>
      </c>
      <c r="AP1329" s="45">
        <v>19687504</v>
      </c>
      <c r="AQ1329" s="45">
        <v>0</v>
      </c>
      <c r="AR1329" s="45">
        <v>19687504</v>
      </c>
      <c r="AS1329" s="45">
        <v>59</v>
      </c>
      <c r="AT1329" s="45">
        <v>1527338</v>
      </c>
      <c r="AU1329" s="45">
        <v>1</v>
      </c>
      <c r="AV1329" s="45">
        <v>66</v>
      </c>
      <c r="AW1329" s="45">
        <v>1008043</v>
      </c>
    </row>
    <row r="1330" spans="38:49" ht="14.25" customHeight="1">
      <c r="AL1330" s="46" t="s">
        <v>59</v>
      </c>
      <c r="AM1330" s="45">
        <v>19</v>
      </c>
      <c r="AN1330" s="46" t="s">
        <v>6</v>
      </c>
      <c r="AO1330" s="45">
        <v>6</v>
      </c>
      <c r="AP1330" s="45">
        <v>19687504</v>
      </c>
      <c r="AQ1330" s="45">
        <v>0</v>
      </c>
      <c r="AR1330" s="45">
        <v>19687504</v>
      </c>
      <c r="AS1330" s="45">
        <v>60</v>
      </c>
      <c r="AT1330" s="45">
        <v>1482743</v>
      </c>
      <c r="AU1330" s="45">
        <v>1</v>
      </c>
      <c r="AV1330" s="45">
        <v>65</v>
      </c>
      <c r="AW1330" s="45">
        <v>963783</v>
      </c>
    </row>
    <row r="1331" spans="38:49" ht="14.25" customHeight="1">
      <c r="AL1331" s="46" t="s">
        <v>59</v>
      </c>
      <c r="AM1331" s="45">
        <v>19</v>
      </c>
      <c r="AN1331" s="46" t="s">
        <v>6</v>
      </c>
      <c r="AO1331" s="45">
        <v>6</v>
      </c>
      <c r="AP1331" s="45">
        <v>19687504</v>
      </c>
      <c r="AQ1331" s="45">
        <v>0</v>
      </c>
      <c r="AR1331" s="45">
        <v>19687504</v>
      </c>
      <c r="AS1331" s="45">
        <v>61</v>
      </c>
      <c r="AT1331" s="45">
        <v>1437696</v>
      </c>
      <c r="AU1331" s="45">
        <v>1</v>
      </c>
      <c r="AV1331" s="45">
        <v>65</v>
      </c>
      <c r="AW1331" s="45">
        <v>934502</v>
      </c>
    </row>
    <row r="1332" spans="38:49" ht="14.25" customHeight="1">
      <c r="AL1332" s="46" t="s">
        <v>59</v>
      </c>
      <c r="AM1332" s="45">
        <v>19</v>
      </c>
      <c r="AN1332" s="46" t="s">
        <v>6</v>
      </c>
      <c r="AO1332" s="45">
        <v>6</v>
      </c>
      <c r="AP1332" s="45">
        <v>19687504</v>
      </c>
      <c r="AQ1332" s="45">
        <v>0</v>
      </c>
      <c r="AR1332" s="45">
        <v>19687504</v>
      </c>
      <c r="AS1332" s="45">
        <v>62</v>
      </c>
      <c r="AT1332" s="45">
        <v>1392211</v>
      </c>
      <c r="AU1332" s="45">
        <v>1</v>
      </c>
      <c r="AV1332" s="45">
        <v>65</v>
      </c>
      <c r="AW1332" s="45">
        <v>904937</v>
      </c>
    </row>
    <row r="1333" spans="38:49" ht="14.25" customHeight="1">
      <c r="AL1333" s="46" t="s">
        <v>59</v>
      </c>
      <c r="AM1333" s="45">
        <v>19</v>
      </c>
      <c r="AN1333" s="46" t="s">
        <v>6</v>
      </c>
      <c r="AO1333" s="45">
        <v>6</v>
      </c>
      <c r="AP1333" s="45">
        <v>19687504</v>
      </c>
      <c r="AQ1333" s="45">
        <v>0</v>
      </c>
      <c r="AR1333" s="45">
        <v>19687504</v>
      </c>
      <c r="AS1333" s="45">
        <v>63</v>
      </c>
      <c r="AT1333" s="45">
        <v>1346302</v>
      </c>
      <c r="AU1333" s="45">
        <v>1</v>
      </c>
      <c r="AV1333" s="45">
        <v>65</v>
      </c>
      <c r="AW1333" s="45">
        <v>875096</v>
      </c>
    </row>
    <row r="1334" spans="38:49" ht="14.25" customHeight="1">
      <c r="AL1334" s="46" t="s">
        <v>59</v>
      </c>
      <c r="AM1334" s="45">
        <v>19</v>
      </c>
      <c r="AN1334" s="46" t="s">
        <v>6</v>
      </c>
      <c r="AO1334" s="45">
        <v>6</v>
      </c>
      <c r="AP1334" s="45">
        <v>19687504</v>
      </c>
      <c r="AQ1334" s="45">
        <v>0</v>
      </c>
      <c r="AR1334" s="45">
        <v>19687504</v>
      </c>
      <c r="AS1334" s="45">
        <v>64</v>
      </c>
      <c r="AT1334" s="45">
        <v>1299983</v>
      </c>
      <c r="AU1334" s="45">
        <v>1</v>
      </c>
      <c r="AV1334" s="45">
        <v>65</v>
      </c>
      <c r="AW1334" s="45">
        <v>844989</v>
      </c>
    </row>
    <row r="1335" spans="38:49" ht="14.25" customHeight="1">
      <c r="AL1335" s="46" t="s">
        <v>59</v>
      </c>
      <c r="AM1335" s="45">
        <v>19</v>
      </c>
      <c r="AN1335" s="46" t="s">
        <v>6</v>
      </c>
      <c r="AO1335" s="45">
        <v>6</v>
      </c>
      <c r="AP1335" s="45">
        <v>19687504</v>
      </c>
      <c r="AQ1335" s="45">
        <v>0</v>
      </c>
      <c r="AR1335" s="45">
        <v>19687504</v>
      </c>
      <c r="AS1335" s="45">
        <v>65</v>
      </c>
      <c r="AT1335" s="45">
        <v>1253268</v>
      </c>
      <c r="AU1335" s="45">
        <v>1</v>
      </c>
      <c r="AV1335" s="45">
        <v>65</v>
      </c>
      <c r="AW1335" s="45">
        <v>814624</v>
      </c>
    </row>
    <row r="1336" spans="38:49" ht="14.25" customHeight="1">
      <c r="AL1336" s="46" t="s">
        <v>59</v>
      </c>
      <c r="AM1336" s="45">
        <v>19</v>
      </c>
      <c r="AN1336" s="46" t="s">
        <v>6</v>
      </c>
      <c r="AO1336" s="45">
        <v>6</v>
      </c>
      <c r="AP1336" s="45">
        <v>19687504</v>
      </c>
      <c r="AQ1336" s="45">
        <v>0</v>
      </c>
      <c r="AR1336" s="45">
        <v>19687504</v>
      </c>
      <c r="AS1336" s="45">
        <v>66</v>
      </c>
      <c r="AT1336" s="45">
        <v>1809257</v>
      </c>
      <c r="AU1336" s="45">
        <v>1</v>
      </c>
      <c r="AV1336" s="45">
        <v>65</v>
      </c>
      <c r="AW1336" s="45">
        <v>1176017</v>
      </c>
    </row>
    <row r="1337" spans="38:49" ht="14.25" customHeight="1">
      <c r="AL1337" s="46" t="s">
        <v>59</v>
      </c>
      <c r="AM1337" s="45">
        <v>19</v>
      </c>
      <c r="AN1337" s="46" t="s">
        <v>6</v>
      </c>
      <c r="AO1337" s="45">
        <v>6</v>
      </c>
      <c r="AP1337" s="45">
        <v>19687504</v>
      </c>
      <c r="AQ1337" s="45">
        <v>0</v>
      </c>
      <c r="AR1337" s="45">
        <v>19687504</v>
      </c>
      <c r="AS1337" s="45">
        <v>67</v>
      </c>
      <c r="AT1337" s="45">
        <v>1738061</v>
      </c>
      <c r="AU1337" s="45">
        <v>1</v>
      </c>
      <c r="AV1337" s="45">
        <v>65</v>
      </c>
      <c r="AW1337" s="45">
        <v>1129740</v>
      </c>
    </row>
    <row r="1338" spans="38:49" ht="14.25" customHeight="1">
      <c r="AL1338" s="46" t="s">
        <v>59</v>
      </c>
      <c r="AM1338" s="45">
        <v>19</v>
      </c>
      <c r="AN1338" s="46" t="s">
        <v>6</v>
      </c>
      <c r="AO1338" s="45">
        <v>6</v>
      </c>
      <c r="AP1338" s="45">
        <v>19687504</v>
      </c>
      <c r="AQ1338" s="45">
        <v>0</v>
      </c>
      <c r="AR1338" s="45">
        <v>19687504</v>
      </c>
      <c r="AS1338" s="45">
        <v>68</v>
      </c>
      <c r="AT1338" s="45">
        <v>1666335</v>
      </c>
      <c r="AU1338" s="45">
        <v>1</v>
      </c>
      <c r="AV1338" s="45">
        <v>65</v>
      </c>
      <c r="AW1338" s="45">
        <v>1083118</v>
      </c>
    </row>
    <row r="1339" spans="38:49" ht="14.25" customHeight="1">
      <c r="AL1339" s="46" t="s">
        <v>59</v>
      </c>
      <c r="AM1339" s="45">
        <v>19</v>
      </c>
      <c r="AN1339" s="46" t="s">
        <v>6</v>
      </c>
      <c r="AO1339" s="45">
        <v>6</v>
      </c>
      <c r="AP1339" s="45">
        <v>19687504</v>
      </c>
      <c r="AQ1339" s="45">
        <v>0</v>
      </c>
      <c r="AR1339" s="45">
        <v>19687504</v>
      </c>
      <c r="AS1339" s="45">
        <v>69</v>
      </c>
      <c r="AT1339" s="45">
        <v>1594102</v>
      </c>
      <c r="AU1339" s="45">
        <v>1</v>
      </c>
      <c r="AV1339" s="45">
        <v>65</v>
      </c>
      <c r="AW1339" s="45">
        <v>1036166</v>
      </c>
    </row>
    <row r="1340" spans="38:49" ht="14.25" customHeight="1">
      <c r="AL1340" s="46" t="s">
        <v>59</v>
      </c>
      <c r="AM1340" s="45">
        <v>20</v>
      </c>
      <c r="AN1340" s="46" t="s">
        <v>6</v>
      </c>
      <c r="AO1340" s="45">
        <v>13</v>
      </c>
      <c r="AP1340" s="45">
        <v>17617398</v>
      </c>
      <c r="AQ1340" s="45">
        <v>0</v>
      </c>
      <c r="AR1340" s="45">
        <v>17617398</v>
      </c>
      <c r="AS1340" s="45">
        <v>58</v>
      </c>
      <c r="AT1340" s="45">
        <v>1070102</v>
      </c>
      <c r="AU1340" s="45">
        <v>0.68100000000000005</v>
      </c>
      <c r="AV1340" s="45">
        <v>68</v>
      </c>
      <c r="AW1340" s="45">
        <v>727669</v>
      </c>
    </row>
    <row r="1341" spans="38:49" ht="14.25" customHeight="1">
      <c r="AL1341" s="46" t="s">
        <v>59</v>
      </c>
      <c r="AM1341" s="45">
        <v>20</v>
      </c>
      <c r="AN1341" s="46" t="s">
        <v>6</v>
      </c>
      <c r="AO1341" s="45">
        <v>13</v>
      </c>
      <c r="AP1341" s="45">
        <v>17617398</v>
      </c>
      <c r="AQ1341" s="45">
        <v>0</v>
      </c>
      <c r="AR1341" s="45">
        <v>17617398</v>
      </c>
      <c r="AS1341" s="45">
        <v>59</v>
      </c>
      <c r="AT1341" s="45">
        <v>1527338</v>
      </c>
      <c r="AU1341" s="45">
        <v>1</v>
      </c>
      <c r="AV1341" s="45">
        <v>68</v>
      </c>
      <c r="AW1341" s="45">
        <v>1038590</v>
      </c>
    </row>
    <row r="1342" spans="38:49" ht="14.25" customHeight="1">
      <c r="AL1342" s="46" t="s">
        <v>59</v>
      </c>
      <c r="AM1342" s="45">
        <v>20</v>
      </c>
      <c r="AN1342" s="46" t="s">
        <v>6</v>
      </c>
      <c r="AO1342" s="45">
        <v>13</v>
      </c>
      <c r="AP1342" s="45">
        <v>17617398</v>
      </c>
      <c r="AQ1342" s="45">
        <v>0</v>
      </c>
      <c r="AR1342" s="45">
        <v>17617398</v>
      </c>
      <c r="AS1342" s="45">
        <v>60</v>
      </c>
      <c r="AT1342" s="45">
        <v>1482743</v>
      </c>
      <c r="AU1342" s="45">
        <v>1</v>
      </c>
      <c r="AV1342" s="45">
        <v>68</v>
      </c>
      <c r="AW1342" s="45">
        <v>1008265</v>
      </c>
    </row>
    <row r="1343" spans="38:49" ht="14.25" customHeight="1">
      <c r="AL1343" s="46" t="s">
        <v>59</v>
      </c>
      <c r="AM1343" s="45">
        <v>20</v>
      </c>
      <c r="AN1343" s="46" t="s">
        <v>6</v>
      </c>
      <c r="AO1343" s="45">
        <v>13</v>
      </c>
      <c r="AP1343" s="45">
        <v>17617398</v>
      </c>
      <c r="AQ1343" s="45">
        <v>0</v>
      </c>
      <c r="AR1343" s="45">
        <v>17617398</v>
      </c>
      <c r="AS1343" s="45">
        <v>61</v>
      </c>
      <c r="AT1343" s="45">
        <v>1437696</v>
      </c>
      <c r="AU1343" s="45">
        <v>1</v>
      </c>
      <c r="AV1343" s="45">
        <v>68</v>
      </c>
      <c r="AW1343" s="45">
        <v>977633</v>
      </c>
    </row>
    <row r="1344" spans="38:49" ht="14.25" customHeight="1">
      <c r="AL1344" s="46" t="s">
        <v>59</v>
      </c>
      <c r="AM1344" s="45">
        <v>20</v>
      </c>
      <c r="AN1344" s="46" t="s">
        <v>6</v>
      </c>
      <c r="AO1344" s="45">
        <v>13</v>
      </c>
      <c r="AP1344" s="45">
        <v>17617398</v>
      </c>
      <c r="AQ1344" s="45">
        <v>0</v>
      </c>
      <c r="AR1344" s="45">
        <v>17617398</v>
      </c>
      <c r="AS1344" s="45">
        <v>62</v>
      </c>
      <c r="AT1344" s="45">
        <v>1392211</v>
      </c>
      <c r="AU1344" s="45">
        <v>1</v>
      </c>
      <c r="AV1344" s="45">
        <v>68</v>
      </c>
      <c r="AW1344" s="45">
        <v>946703</v>
      </c>
    </row>
    <row r="1345" spans="38:49" ht="14.25" customHeight="1">
      <c r="AL1345" s="46" t="s">
        <v>59</v>
      </c>
      <c r="AM1345" s="45">
        <v>20</v>
      </c>
      <c r="AN1345" s="46" t="s">
        <v>6</v>
      </c>
      <c r="AO1345" s="45">
        <v>13</v>
      </c>
      <c r="AP1345" s="45">
        <v>17617398</v>
      </c>
      <c r="AQ1345" s="45">
        <v>0</v>
      </c>
      <c r="AR1345" s="45">
        <v>17617398</v>
      </c>
      <c r="AS1345" s="45">
        <v>63</v>
      </c>
      <c r="AT1345" s="45">
        <v>1346302</v>
      </c>
      <c r="AU1345" s="45">
        <v>1</v>
      </c>
      <c r="AV1345" s="45">
        <v>68</v>
      </c>
      <c r="AW1345" s="45">
        <v>915485</v>
      </c>
    </row>
    <row r="1346" spans="38:49" ht="14.25" customHeight="1">
      <c r="AL1346" s="46" t="s">
        <v>59</v>
      </c>
      <c r="AM1346" s="45">
        <v>20</v>
      </c>
      <c r="AN1346" s="46" t="s">
        <v>6</v>
      </c>
      <c r="AO1346" s="45">
        <v>13</v>
      </c>
      <c r="AP1346" s="45">
        <v>17617398</v>
      </c>
      <c r="AQ1346" s="45">
        <v>0</v>
      </c>
      <c r="AR1346" s="45">
        <v>17617398</v>
      </c>
      <c r="AS1346" s="45">
        <v>64</v>
      </c>
      <c r="AT1346" s="45">
        <v>1299983</v>
      </c>
      <c r="AU1346" s="45">
        <v>1</v>
      </c>
      <c r="AV1346" s="45">
        <v>68</v>
      </c>
      <c r="AW1346" s="45">
        <v>883988</v>
      </c>
    </row>
    <row r="1347" spans="38:49" ht="14.25" customHeight="1">
      <c r="AL1347" s="46" t="s">
        <v>59</v>
      </c>
      <c r="AM1347" s="45">
        <v>20</v>
      </c>
      <c r="AN1347" s="46" t="s">
        <v>6</v>
      </c>
      <c r="AO1347" s="45">
        <v>13</v>
      </c>
      <c r="AP1347" s="45">
        <v>17617398</v>
      </c>
      <c r="AQ1347" s="45">
        <v>0</v>
      </c>
      <c r="AR1347" s="45">
        <v>17617398</v>
      </c>
      <c r="AS1347" s="45">
        <v>65</v>
      </c>
      <c r="AT1347" s="45">
        <v>1253268</v>
      </c>
      <c r="AU1347" s="45">
        <v>1</v>
      </c>
      <c r="AV1347" s="45">
        <v>69</v>
      </c>
      <c r="AW1347" s="45">
        <v>864755</v>
      </c>
    </row>
    <row r="1348" spans="38:49" ht="14.25" customHeight="1">
      <c r="AL1348" s="46" t="s">
        <v>59</v>
      </c>
      <c r="AM1348" s="45">
        <v>20</v>
      </c>
      <c r="AN1348" s="46" t="s">
        <v>6</v>
      </c>
      <c r="AO1348" s="45">
        <v>13</v>
      </c>
      <c r="AP1348" s="45">
        <v>17617398</v>
      </c>
      <c r="AQ1348" s="45">
        <v>0</v>
      </c>
      <c r="AR1348" s="45">
        <v>17617398</v>
      </c>
      <c r="AS1348" s="45">
        <v>66</v>
      </c>
      <c r="AT1348" s="45">
        <v>1809257</v>
      </c>
      <c r="AU1348" s="45">
        <v>1</v>
      </c>
      <c r="AV1348" s="45">
        <v>69</v>
      </c>
      <c r="AW1348" s="45">
        <v>1248387</v>
      </c>
    </row>
    <row r="1349" spans="38:49" ht="14.25" customHeight="1">
      <c r="AL1349" s="46" t="s">
        <v>59</v>
      </c>
      <c r="AM1349" s="45">
        <v>20</v>
      </c>
      <c r="AN1349" s="46" t="s">
        <v>6</v>
      </c>
      <c r="AO1349" s="45">
        <v>13</v>
      </c>
      <c r="AP1349" s="45">
        <v>17617398</v>
      </c>
      <c r="AQ1349" s="45">
        <v>0</v>
      </c>
      <c r="AR1349" s="45">
        <v>17617398</v>
      </c>
      <c r="AS1349" s="45">
        <v>67</v>
      </c>
      <c r="AT1349" s="45">
        <v>1738061</v>
      </c>
      <c r="AU1349" s="45">
        <v>1</v>
      </c>
      <c r="AV1349" s="45">
        <v>69</v>
      </c>
      <c r="AW1349" s="45">
        <v>1199262</v>
      </c>
    </row>
    <row r="1350" spans="38:49" ht="14.25" customHeight="1">
      <c r="AL1350" s="46" t="s">
        <v>59</v>
      </c>
      <c r="AM1350" s="45">
        <v>20</v>
      </c>
      <c r="AN1350" s="46" t="s">
        <v>6</v>
      </c>
      <c r="AO1350" s="45">
        <v>13</v>
      </c>
      <c r="AP1350" s="45">
        <v>17617398</v>
      </c>
      <c r="AQ1350" s="45">
        <v>0</v>
      </c>
      <c r="AR1350" s="45">
        <v>17617398</v>
      </c>
      <c r="AS1350" s="45">
        <v>68</v>
      </c>
      <c r="AT1350" s="45">
        <v>1666335</v>
      </c>
      <c r="AU1350" s="45">
        <v>1</v>
      </c>
      <c r="AV1350" s="45">
        <v>69</v>
      </c>
      <c r="AW1350" s="45">
        <v>1149771</v>
      </c>
    </row>
    <row r="1351" spans="38:49" ht="14.25" customHeight="1">
      <c r="AL1351" s="46" t="s">
        <v>59</v>
      </c>
      <c r="AM1351" s="45">
        <v>20</v>
      </c>
      <c r="AN1351" s="46" t="s">
        <v>6</v>
      </c>
      <c r="AO1351" s="45">
        <v>13</v>
      </c>
      <c r="AP1351" s="45">
        <v>17617398</v>
      </c>
      <c r="AQ1351" s="45">
        <v>0</v>
      </c>
      <c r="AR1351" s="45">
        <v>17617398</v>
      </c>
      <c r="AS1351" s="45">
        <v>69</v>
      </c>
      <c r="AT1351" s="45">
        <v>1594102</v>
      </c>
      <c r="AU1351" s="45">
        <v>1</v>
      </c>
      <c r="AV1351" s="45">
        <v>69</v>
      </c>
      <c r="AW1351" s="45">
        <v>1099930</v>
      </c>
    </row>
    <row r="1352" spans="38:49" ht="14.25" customHeight="1">
      <c r="AL1352" s="46" t="s">
        <v>59</v>
      </c>
      <c r="AM1352" s="45">
        <v>21</v>
      </c>
      <c r="AN1352" s="46" t="s">
        <v>6</v>
      </c>
      <c r="AO1352" s="45">
        <v>20</v>
      </c>
      <c r="AP1352" s="45">
        <v>15582258</v>
      </c>
      <c r="AQ1352" s="45">
        <v>0</v>
      </c>
      <c r="AR1352" s="45">
        <v>15582258</v>
      </c>
      <c r="AS1352" s="45">
        <v>59</v>
      </c>
      <c r="AT1352" s="45">
        <v>562300</v>
      </c>
      <c r="AU1352" s="45">
        <v>0.36799999999999999</v>
      </c>
      <c r="AV1352" s="45">
        <v>70</v>
      </c>
      <c r="AW1352" s="45">
        <v>393610</v>
      </c>
    </row>
    <row r="1353" spans="38:49" ht="14.25" customHeight="1">
      <c r="AL1353" s="46" t="s">
        <v>59</v>
      </c>
      <c r="AM1353" s="45">
        <v>21</v>
      </c>
      <c r="AN1353" s="46" t="s">
        <v>6</v>
      </c>
      <c r="AO1353" s="45">
        <v>20</v>
      </c>
      <c r="AP1353" s="45">
        <v>15582258</v>
      </c>
      <c r="AQ1353" s="45">
        <v>0</v>
      </c>
      <c r="AR1353" s="45">
        <v>15582258</v>
      </c>
      <c r="AS1353" s="45">
        <v>60</v>
      </c>
      <c r="AT1353" s="45">
        <v>1482743</v>
      </c>
      <c r="AU1353" s="45">
        <v>1</v>
      </c>
      <c r="AV1353" s="45">
        <v>71</v>
      </c>
      <c r="AW1353" s="45">
        <v>1052748</v>
      </c>
    </row>
    <row r="1354" spans="38:49" ht="14.25" customHeight="1">
      <c r="AL1354" s="46" t="s">
        <v>59</v>
      </c>
      <c r="AM1354" s="45">
        <v>21</v>
      </c>
      <c r="AN1354" s="46" t="s">
        <v>6</v>
      </c>
      <c r="AO1354" s="45">
        <v>20</v>
      </c>
      <c r="AP1354" s="45">
        <v>15582258</v>
      </c>
      <c r="AQ1354" s="45">
        <v>0</v>
      </c>
      <c r="AR1354" s="45">
        <v>15582258</v>
      </c>
      <c r="AS1354" s="45">
        <v>61</v>
      </c>
      <c r="AT1354" s="45">
        <v>1437696</v>
      </c>
      <c r="AU1354" s="45">
        <v>1</v>
      </c>
      <c r="AV1354" s="45">
        <v>71</v>
      </c>
      <c r="AW1354" s="45">
        <v>1020764</v>
      </c>
    </row>
    <row r="1355" spans="38:49" ht="14.25" customHeight="1">
      <c r="AL1355" s="46" t="s">
        <v>59</v>
      </c>
      <c r="AM1355" s="45">
        <v>21</v>
      </c>
      <c r="AN1355" s="46" t="s">
        <v>6</v>
      </c>
      <c r="AO1355" s="45">
        <v>20</v>
      </c>
      <c r="AP1355" s="45">
        <v>15582258</v>
      </c>
      <c r="AQ1355" s="45">
        <v>0</v>
      </c>
      <c r="AR1355" s="45">
        <v>15582258</v>
      </c>
      <c r="AS1355" s="45">
        <v>62</v>
      </c>
      <c r="AT1355" s="45">
        <v>1392211</v>
      </c>
      <c r="AU1355" s="45">
        <v>1</v>
      </c>
      <c r="AV1355" s="45">
        <v>71</v>
      </c>
      <c r="AW1355" s="45">
        <v>988470</v>
      </c>
    </row>
    <row r="1356" spans="38:49" ht="14.25" customHeight="1">
      <c r="AL1356" s="46" t="s">
        <v>59</v>
      </c>
      <c r="AM1356" s="45">
        <v>21</v>
      </c>
      <c r="AN1356" s="46" t="s">
        <v>6</v>
      </c>
      <c r="AO1356" s="45">
        <v>20</v>
      </c>
      <c r="AP1356" s="45">
        <v>15582258</v>
      </c>
      <c r="AQ1356" s="45">
        <v>0</v>
      </c>
      <c r="AR1356" s="45">
        <v>15582258</v>
      </c>
      <c r="AS1356" s="45">
        <v>63</v>
      </c>
      <c r="AT1356" s="45">
        <v>1346302</v>
      </c>
      <c r="AU1356" s="45">
        <v>1</v>
      </c>
      <c r="AV1356" s="45">
        <v>71</v>
      </c>
      <c r="AW1356" s="45">
        <v>955874</v>
      </c>
    </row>
    <row r="1357" spans="38:49" ht="14.25" customHeight="1">
      <c r="AL1357" s="46" t="s">
        <v>59</v>
      </c>
      <c r="AM1357" s="45">
        <v>21</v>
      </c>
      <c r="AN1357" s="46" t="s">
        <v>6</v>
      </c>
      <c r="AO1357" s="45">
        <v>20</v>
      </c>
      <c r="AP1357" s="45">
        <v>15582258</v>
      </c>
      <c r="AQ1357" s="45">
        <v>0</v>
      </c>
      <c r="AR1357" s="45">
        <v>15582258</v>
      </c>
      <c r="AS1357" s="45">
        <v>64</v>
      </c>
      <c r="AT1357" s="45">
        <v>1299983</v>
      </c>
      <c r="AU1357" s="45">
        <v>1</v>
      </c>
      <c r="AV1357" s="45">
        <v>71</v>
      </c>
      <c r="AW1357" s="45">
        <v>922988</v>
      </c>
    </row>
    <row r="1358" spans="38:49" ht="14.25" customHeight="1">
      <c r="AL1358" s="46" t="s">
        <v>59</v>
      </c>
      <c r="AM1358" s="45">
        <v>21</v>
      </c>
      <c r="AN1358" s="46" t="s">
        <v>6</v>
      </c>
      <c r="AO1358" s="45">
        <v>20</v>
      </c>
      <c r="AP1358" s="45">
        <v>15582258</v>
      </c>
      <c r="AQ1358" s="45">
        <v>0</v>
      </c>
      <c r="AR1358" s="45">
        <v>15582258</v>
      </c>
      <c r="AS1358" s="45">
        <v>65</v>
      </c>
      <c r="AT1358" s="45">
        <v>1253268</v>
      </c>
      <c r="AU1358" s="45">
        <v>1</v>
      </c>
      <c r="AV1358" s="45">
        <v>72</v>
      </c>
      <c r="AW1358" s="45">
        <v>902353</v>
      </c>
    </row>
    <row r="1359" spans="38:49" ht="14.25" customHeight="1">
      <c r="AL1359" s="46" t="s">
        <v>59</v>
      </c>
      <c r="AM1359" s="45">
        <v>21</v>
      </c>
      <c r="AN1359" s="46" t="s">
        <v>6</v>
      </c>
      <c r="AO1359" s="45">
        <v>20</v>
      </c>
      <c r="AP1359" s="45">
        <v>15582258</v>
      </c>
      <c r="AQ1359" s="45">
        <v>0</v>
      </c>
      <c r="AR1359" s="45">
        <v>15582258</v>
      </c>
      <c r="AS1359" s="45">
        <v>66</v>
      </c>
      <c r="AT1359" s="45">
        <v>1809257</v>
      </c>
      <c r="AU1359" s="45">
        <v>1</v>
      </c>
      <c r="AV1359" s="45">
        <v>72</v>
      </c>
      <c r="AW1359" s="45">
        <v>1302665</v>
      </c>
    </row>
    <row r="1360" spans="38:49" ht="14.25" customHeight="1">
      <c r="AL1360" s="46" t="s">
        <v>59</v>
      </c>
      <c r="AM1360" s="45">
        <v>21</v>
      </c>
      <c r="AN1360" s="46" t="s">
        <v>6</v>
      </c>
      <c r="AO1360" s="45">
        <v>20</v>
      </c>
      <c r="AP1360" s="45">
        <v>15582258</v>
      </c>
      <c r="AQ1360" s="45">
        <v>0</v>
      </c>
      <c r="AR1360" s="45">
        <v>15582258</v>
      </c>
      <c r="AS1360" s="45">
        <v>67</v>
      </c>
      <c r="AT1360" s="45">
        <v>1738061</v>
      </c>
      <c r="AU1360" s="45">
        <v>1</v>
      </c>
      <c r="AV1360" s="45">
        <v>72</v>
      </c>
      <c r="AW1360" s="45">
        <v>1251404</v>
      </c>
    </row>
    <row r="1361" spans="38:49" ht="14.25" customHeight="1">
      <c r="AL1361" s="46" t="s">
        <v>59</v>
      </c>
      <c r="AM1361" s="45">
        <v>21</v>
      </c>
      <c r="AN1361" s="46" t="s">
        <v>6</v>
      </c>
      <c r="AO1361" s="45">
        <v>20</v>
      </c>
      <c r="AP1361" s="45">
        <v>15582258</v>
      </c>
      <c r="AQ1361" s="45">
        <v>0</v>
      </c>
      <c r="AR1361" s="45">
        <v>15582258</v>
      </c>
      <c r="AS1361" s="45">
        <v>68</v>
      </c>
      <c r="AT1361" s="45">
        <v>1666335</v>
      </c>
      <c r="AU1361" s="45">
        <v>1</v>
      </c>
      <c r="AV1361" s="45">
        <v>73</v>
      </c>
      <c r="AW1361" s="45">
        <v>1216425</v>
      </c>
    </row>
    <row r="1362" spans="38:49" ht="14.25" customHeight="1">
      <c r="AL1362" s="46" t="s">
        <v>59</v>
      </c>
      <c r="AM1362" s="45">
        <v>21</v>
      </c>
      <c r="AN1362" s="46" t="s">
        <v>6</v>
      </c>
      <c r="AO1362" s="45">
        <v>20</v>
      </c>
      <c r="AP1362" s="45">
        <v>15582258</v>
      </c>
      <c r="AQ1362" s="45">
        <v>0</v>
      </c>
      <c r="AR1362" s="45">
        <v>15582258</v>
      </c>
      <c r="AS1362" s="45">
        <v>69</v>
      </c>
      <c r="AT1362" s="45">
        <v>1594102</v>
      </c>
      <c r="AU1362" s="45">
        <v>1</v>
      </c>
      <c r="AV1362" s="45">
        <v>73</v>
      </c>
      <c r="AW1362" s="45">
        <v>1163694</v>
      </c>
    </row>
    <row r="1363" spans="38:49" ht="14.25" customHeight="1">
      <c r="AL1363" s="46" t="s">
        <v>59</v>
      </c>
      <c r="AM1363" s="45">
        <v>22</v>
      </c>
      <c r="AN1363" s="46" t="s">
        <v>6</v>
      </c>
      <c r="AO1363" s="45">
        <v>27</v>
      </c>
      <c r="AP1363" s="45">
        <v>13600720</v>
      </c>
      <c r="AQ1363" s="45">
        <v>0</v>
      </c>
      <c r="AR1363" s="45">
        <v>13600720</v>
      </c>
      <c r="AS1363" s="45">
        <v>60</v>
      </c>
      <c r="AT1363" s="45">
        <v>63505</v>
      </c>
      <c r="AU1363" s="45">
        <v>4.2999999999999997E-2</v>
      </c>
      <c r="AV1363" s="45">
        <v>73</v>
      </c>
      <c r="AW1363" s="45">
        <v>46359</v>
      </c>
    </row>
    <row r="1364" spans="38:49" ht="14.25" customHeight="1">
      <c r="AL1364" s="46" t="s">
        <v>59</v>
      </c>
      <c r="AM1364" s="45">
        <v>22</v>
      </c>
      <c r="AN1364" s="46" t="s">
        <v>6</v>
      </c>
      <c r="AO1364" s="45">
        <v>27</v>
      </c>
      <c r="AP1364" s="45">
        <v>13600720</v>
      </c>
      <c r="AQ1364" s="45">
        <v>0</v>
      </c>
      <c r="AR1364" s="45">
        <v>13600720</v>
      </c>
      <c r="AS1364" s="45">
        <v>61</v>
      </c>
      <c r="AT1364" s="45">
        <v>1437696</v>
      </c>
      <c r="AU1364" s="45">
        <v>1</v>
      </c>
      <c r="AV1364" s="45">
        <v>73</v>
      </c>
      <c r="AW1364" s="45">
        <v>1049518</v>
      </c>
    </row>
    <row r="1365" spans="38:49" ht="14.25" customHeight="1">
      <c r="AL1365" s="46" t="s">
        <v>59</v>
      </c>
      <c r="AM1365" s="45">
        <v>22</v>
      </c>
      <c r="AN1365" s="46" t="s">
        <v>6</v>
      </c>
      <c r="AO1365" s="45">
        <v>27</v>
      </c>
      <c r="AP1365" s="45">
        <v>13600720</v>
      </c>
      <c r="AQ1365" s="45">
        <v>0</v>
      </c>
      <c r="AR1365" s="45">
        <v>13600720</v>
      </c>
      <c r="AS1365" s="45">
        <v>62</v>
      </c>
      <c r="AT1365" s="45">
        <v>1392211</v>
      </c>
      <c r="AU1365" s="45">
        <v>1</v>
      </c>
      <c r="AV1365" s="45">
        <v>73</v>
      </c>
      <c r="AW1365" s="45">
        <v>1016314</v>
      </c>
    </row>
    <row r="1366" spans="38:49" ht="14.25" customHeight="1">
      <c r="AL1366" s="46" t="s">
        <v>59</v>
      </c>
      <c r="AM1366" s="45">
        <v>22</v>
      </c>
      <c r="AN1366" s="46" t="s">
        <v>6</v>
      </c>
      <c r="AO1366" s="45">
        <v>27</v>
      </c>
      <c r="AP1366" s="45">
        <v>13600720</v>
      </c>
      <c r="AQ1366" s="45">
        <v>0</v>
      </c>
      <c r="AR1366" s="45">
        <v>13600720</v>
      </c>
      <c r="AS1366" s="45">
        <v>63</v>
      </c>
      <c r="AT1366" s="45">
        <v>1346302</v>
      </c>
      <c r="AU1366" s="45">
        <v>1</v>
      </c>
      <c r="AV1366" s="45">
        <v>73</v>
      </c>
      <c r="AW1366" s="45">
        <v>982800</v>
      </c>
    </row>
    <row r="1367" spans="38:49" ht="14.25" customHeight="1">
      <c r="AL1367" s="46" t="s">
        <v>59</v>
      </c>
      <c r="AM1367" s="45">
        <v>22</v>
      </c>
      <c r="AN1367" s="46" t="s">
        <v>6</v>
      </c>
      <c r="AO1367" s="45">
        <v>27</v>
      </c>
      <c r="AP1367" s="45">
        <v>13600720</v>
      </c>
      <c r="AQ1367" s="45">
        <v>0</v>
      </c>
      <c r="AR1367" s="45">
        <v>13600720</v>
      </c>
      <c r="AS1367" s="45">
        <v>64</v>
      </c>
      <c r="AT1367" s="45">
        <v>1299983</v>
      </c>
      <c r="AU1367" s="45">
        <v>1</v>
      </c>
      <c r="AV1367" s="45">
        <v>74</v>
      </c>
      <c r="AW1367" s="45">
        <v>961987</v>
      </c>
    </row>
    <row r="1368" spans="38:49" ht="14.25" customHeight="1">
      <c r="AL1368" s="46" t="s">
        <v>59</v>
      </c>
      <c r="AM1368" s="45">
        <v>22</v>
      </c>
      <c r="AN1368" s="46" t="s">
        <v>6</v>
      </c>
      <c r="AO1368" s="45">
        <v>27</v>
      </c>
      <c r="AP1368" s="45">
        <v>13600720</v>
      </c>
      <c r="AQ1368" s="45">
        <v>0</v>
      </c>
      <c r="AR1368" s="45">
        <v>13600720</v>
      </c>
      <c r="AS1368" s="45">
        <v>65</v>
      </c>
      <c r="AT1368" s="45">
        <v>1253268</v>
      </c>
      <c r="AU1368" s="45">
        <v>1</v>
      </c>
      <c r="AV1368" s="45">
        <v>74</v>
      </c>
      <c r="AW1368" s="45">
        <v>927418</v>
      </c>
    </row>
    <row r="1369" spans="38:49" ht="14.25" customHeight="1">
      <c r="AL1369" s="46" t="s">
        <v>59</v>
      </c>
      <c r="AM1369" s="45">
        <v>22</v>
      </c>
      <c r="AN1369" s="46" t="s">
        <v>6</v>
      </c>
      <c r="AO1369" s="45">
        <v>27</v>
      </c>
      <c r="AP1369" s="45">
        <v>13600720</v>
      </c>
      <c r="AQ1369" s="45">
        <v>0</v>
      </c>
      <c r="AR1369" s="45">
        <v>13600720</v>
      </c>
      <c r="AS1369" s="45">
        <v>66</v>
      </c>
      <c r="AT1369" s="45">
        <v>1809257</v>
      </c>
      <c r="AU1369" s="45">
        <v>1</v>
      </c>
      <c r="AV1369" s="45">
        <v>74</v>
      </c>
      <c r="AW1369" s="45">
        <v>1338850</v>
      </c>
    </row>
    <row r="1370" spans="38:49" ht="14.25" customHeight="1">
      <c r="AL1370" s="46" t="s">
        <v>59</v>
      </c>
      <c r="AM1370" s="45">
        <v>22</v>
      </c>
      <c r="AN1370" s="46" t="s">
        <v>6</v>
      </c>
      <c r="AO1370" s="45">
        <v>27</v>
      </c>
      <c r="AP1370" s="45">
        <v>13600720</v>
      </c>
      <c r="AQ1370" s="45">
        <v>0</v>
      </c>
      <c r="AR1370" s="45">
        <v>13600720</v>
      </c>
      <c r="AS1370" s="45">
        <v>67</v>
      </c>
      <c r="AT1370" s="45">
        <v>1738061</v>
      </c>
      <c r="AU1370" s="45">
        <v>1</v>
      </c>
      <c r="AV1370" s="45">
        <v>75</v>
      </c>
      <c r="AW1370" s="45">
        <v>1303546</v>
      </c>
    </row>
    <row r="1371" spans="38:49" ht="14.25" customHeight="1">
      <c r="AL1371" s="46" t="s">
        <v>59</v>
      </c>
      <c r="AM1371" s="45">
        <v>22</v>
      </c>
      <c r="AN1371" s="46" t="s">
        <v>6</v>
      </c>
      <c r="AO1371" s="45">
        <v>27</v>
      </c>
      <c r="AP1371" s="45">
        <v>13600720</v>
      </c>
      <c r="AQ1371" s="45">
        <v>0</v>
      </c>
      <c r="AR1371" s="45">
        <v>13600720</v>
      </c>
      <c r="AS1371" s="45">
        <v>68</v>
      </c>
      <c r="AT1371" s="45">
        <v>1666335</v>
      </c>
      <c r="AU1371" s="45">
        <v>1</v>
      </c>
      <c r="AV1371" s="45">
        <v>76</v>
      </c>
      <c r="AW1371" s="45">
        <v>1266415</v>
      </c>
    </row>
    <row r="1372" spans="38:49" ht="14.25" customHeight="1">
      <c r="AL1372" s="46" t="s">
        <v>59</v>
      </c>
      <c r="AM1372" s="45">
        <v>22</v>
      </c>
      <c r="AN1372" s="46" t="s">
        <v>6</v>
      </c>
      <c r="AO1372" s="45">
        <v>27</v>
      </c>
      <c r="AP1372" s="45">
        <v>13600720</v>
      </c>
      <c r="AQ1372" s="45">
        <v>0</v>
      </c>
      <c r="AR1372" s="45">
        <v>13600720</v>
      </c>
      <c r="AS1372" s="45">
        <v>69</v>
      </c>
      <c r="AT1372" s="45">
        <v>1594102</v>
      </c>
      <c r="AU1372" s="45">
        <v>1</v>
      </c>
      <c r="AV1372" s="45">
        <v>76</v>
      </c>
      <c r="AW1372" s="45">
        <v>1211518</v>
      </c>
    </row>
    <row r="1373" spans="38:49" ht="14.25" customHeight="1">
      <c r="AL1373" s="46" t="s">
        <v>59</v>
      </c>
      <c r="AM1373" s="45">
        <v>23</v>
      </c>
      <c r="AN1373" s="46" t="s">
        <v>7</v>
      </c>
      <c r="AO1373" s="45">
        <v>3</v>
      </c>
      <c r="AP1373" s="45">
        <v>11691420</v>
      </c>
      <c r="AQ1373" s="45">
        <v>0</v>
      </c>
      <c r="AR1373" s="45">
        <v>11691420</v>
      </c>
      <c r="AS1373" s="45">
        <v>62</v>
      </c>
      <c r="AT1373" s="45">
        <v>984111</v>
      </c>
      <c r="AU1373" s="45">
        <v>0.70699999999999996</v>
      </c>
      <c r="AV1373" s="45">
        <v>75</v>
      </c>
      <c r="AW1373" s="45">
        <v>738083</v>
      </c>
    </row>
    <row r="1374" spans="38:49" ht="14.25" customHeight="1">
      <c r="AL1374" s="46" t="s">
        <v>59</v>
      </c>
      <c r="AM1374" s="45">
        <v>23</v>
      </c>
      <c r="AN1374" s="46" t="s">
        <v>7</v>
      </c>
      <c r="AO1374" s="45">
        <v>3</v>
      </c>
      <c r="AP1374" s="45">
        <v>11691420</v>
      </c>
      <c r="AQ1374" s="45">
        <v>0</v>
      </c>
      <c r="AR1374" s="45">
        <v>11691420</v>
      </c>
      <c r="AS1374" s="45">
        <v>63</v>
      </c>
      <c r="AT1374" s="45">
        <v>1346302</v>
      </c>
      <c r="AU1374" s="45">
        <v>1</v>
      </c>
      <c r="AV1374" s="45">
        <v>75</v>
      </c>
      <c r="AW1374" s="45">
        <v>1009726</v>
      </c>
    </row>
    <row r="1375" spans="38:49" ht="14.25" customHeight="1">
      <c r="AL1375" s="46" t="s">
        <v>59</v>
      </c>
      <c r="AM1375" s="45">
        <v>23</v>
      </c>
      <c r="AN1375" s="46" t="s">
        <v>7</v>
      </c>
      <c r="AO1375" s="45">
        <v>3</v>
      </c>
      <c r="AP1375" s="45">
        <v>11691420</v>
      </c>
      <c r="AQ1375" s="45">
        <v>0</v>
      </c>
      <c r="AR1375" s="45">
        <v>11691420</v>
      </c>
      <c r="AS1375" s="45">
        <v>64</v>
      </c>
      <c r="AT1375" s="45">
        <v>1299983</v>
      </c>
      <c r="AU1375" s="45">
        <v>1</v>
      </c>
      <c r="AV1375" s="45">
        <v>76</v>
      </c>
      <c r="AW1375" s="45">
        <v>987987</v>
      </c>
    </row>
    <row r="1376" spans="38:49" ht="14.25" customHeight="1">
      <c r="AL1376" s="46" t="s">
        <v>59</v>
      </c>
      <c r="AM1376" s="45">
        <v>23</v>
      </c>
      <c r="AN1376" s="46" t="s">
        <v>7</v>
      </c>
      <c r="AO1376" s="45">
        <v>3</v>
      </c>
      <c r="AP1376" s="45">
        <v>11691420</v>
      </c>
      <c r="AQ1376" s="45">
        <v>0</v>
      </c>
      <c r="AR1376" s="45">
        <v>11691420</v>
      </c>
      <c r="AS1376" s="45">
        <v>65</v>
      </c>
      <c r="AT1376" s="45">
        <v>1253268</v>
      </c>
      <c r="AU1376" s="45">
        <v>1</v>
      </c>
      <c r="AV1376" s="45">
        <v>76</v>
      </c>
      <c r="AW1376" s="45">
        <v>952484</v>
      </c>
    </row>
    <row r="1377" spans="38:49" ht="14.25" customHeight="1">
      <c r="AL1377" s="46" t="s">
        <v>59</v>
      </c>
      <c r="AM1377" s="45">
        <v>23</v>
      </c>
      <c r="AN1377" s="46" t="s">
        <v>7</v>
      </c>
      <c r="AO1377" s="45">
        <v>3</v>
      </c>
      <c r="AP1377" s="45">
        <v>11691420</v>
      </c>
      <c r="AQ1377" s="45">
        <v>0</v>
      </c>
      <c r="AR1377" s="45">
        <v>11691420</v>
      </c>
      <c r="AS1377" s="45">
        <v>66</v>
      </c>
      <c r="AT1377" s="45">
        <v>1809257</v>
      </c>
      <c r="AU1377" s="45">
        <v>1</v>
      </c>
      <c r="AV1377" s="45">
        <v>77</v>
      </c>
      <c r="AW1377" s="45">
        <v>1393128</v>
      </c>
    </row>
    <row r="1378" spans="38:49" ht="14.25" customHeight="1">
      <c r="AL1378" s="46" t="s">
        <v>59</v>
      </c>
      <c r="AM1378" s="45">
        <v>23</v>
      </c>
      <c r="AN1378" s="46" t="s">
        <v>7</v>
      </c>
      <c r="AO1378" s="45">
        <v>3</v>
      </c>
      <c r="AP1378" s="45">
        <v>11691420</v>
      </c>
      <c r="AQ1378" s="45">
        <v>0</v>
      </c>
      <c r="AR1378" s="45">
        <v>11691420</v>
      </c>
      <c r="AS1378" s="45">
        <v>67</v>
      </c>
      <c r="AT1378" s="45">
        <v>1738061</v>
      </c>
      <c r="AU1378" s="45">
        <v>1</v>
      </c>
      <c r="AV1378" s="45">
        <v>77</v>
      </c>
      <c r="AW1378" s="45">
        <v>1338307</v>
      </c>
    </row>
    <row r="1379" spans="38:49" ht="14.25" customHeight="1">
      <c r="AL1379" s="46" t="s">
        <v>59</v>
      </c>
      <c r="AM1379" s="45">
        <v>23</v>
      </c>
      <c r="AN1379" s="46" t="s">
        <v>7</v>
      </c>
      <c r="AO1379" s="45">
        <v>3</v>
      </c>
      <c r="AP1379" s="45">
        <v>11691420</v>
      </c>
      <c r="AQ1379" s="45">
        <v>0</v>
      </c>
      <c r="AR1379" s="45">
        <v>11691420</v>
      </c>
      <c r="AS1379" s="45">
        <v>68</v>
      </c>
      <c r="AT1379" s="45">
        <v>1666335</v>
      </c>
      <c r="AU1379" s="45">
        <v>1</v>
      </c>
      <c r="AV1379" s="45">
        <v>78</v>
      </c>
      <c r="AW1379" s="45">
        <v>1299741</v>
      </c>
    </row>
    <row r="1380" spans="38:49" ht="14.25" customHeight="1">
      <c r="AL1380" s="46" t="s">
        <v>59</v>
      </c>
      <c r="AM1380" s="45">
        <v>23</v>
      </c>
      <c r="AN1380" s="46" t="s">
        <v>7</v>
      </c>
      <c r="AO1380" s="45">
        <v>3</v>
      </c>
      <c r="AP1380" s="45">
        <v>11691420</v>
      </c>
      <c r="AQ1380" s="45">
        <v>0</v>
      </c>
      <c r="AR1380" s="45">
        <v>11691420</v>
      </c>
      <c r="AS1380" s="45">
        <v>69</v>
      </c>
      <c r="AT1380" s="45">
        <v>1594102</v>
      </c>
      <c r="AU1380" s="45">
        <v>1</v>
      </c>
      <c r="AV1380" s="45">
        <v>79</v>
      </c>
      <c r="AW1380" s="45">
        <v>1259341</v>
      </c>
    </row>
    <row r="1381" spans="38:49" ht="14.25" customHeight="1">
      <c r="AL1381" s="46" t="s">
        <v>59</v>
      </c>
      <c r="AM1381" s="45">
        <v>24</v>
      </c>
      <c r="AN1381" s="46" t="s">
        <v>7</v>
      </c>
      <c r="AO1381" s="45">
        <v>10</v>
      </c>
      <c r="AP1381" s="45">
        <v>9872994</v>
      </c>
      <c r="AQ1381" s="45">
        <v>0</v>
      </c>
      <c r="AR1381" s="45">
        <v>9872994</v>
      </c>
      <c r="AS1381" s="45">
        <v>63</v>
      </c>
      <c r="AT1381" s="45">
        <v>511987</v>
      </c>
      <c r="AU1381" s="45">
        <v>0.38</v>
      </c>
      <c r="AV1381" s="45">
        <v>76</v>
      </c>
      <c r="AW1381" s="45">
        <v>389110</v>
      </c>
    </row>
    <row r="1382" spans="38:49" ht="14.25" customHeight="1">
      <c r="AL1382" s="46" t="s">
        <v>59</v>
      </c>
      <c r="AM1382" s="45">
        <v>24</v>
      </c>
      <c r="AN1382" s="46" t="s">
        <v>7</v>
      </c>
      <c r="AO1382" s="45">
        <v>10</v>
      </c>
      <c r="AP1382" s="45">
        <v>9872994</v>
      </c>
      <c r="AQ1382" s="45">
        <v>0</v>
      </c>
      <c r="AR1382" s="45">
        <v>9872994</v>
      </c>
      <c r="AS1382" s="45">
        <v>64</v>
      </c>
      <c r="AT1382" s="45">
        <v>1299983</v>
      </c>
      <c r="AU1382" s="45">
        <v>1</v>
      </c>
      <c r="AV1382" s="45">
        <v>77</v>
      </c>
      <c r="AW1382" s="45">
        <v>1000987</v>
      </c>
    </row>
    <row r="1383" spans="38:49" ht="14.25" customHeight="1">
      <c r="AL1383" s="46" t="s">
        <v>59</v>
      </c>
      <c r="AM1383" s="45">
        <v>24</v>
      </c>
      <c r="AN1383" s="46" t="s">
        <v>7</v>
      </c>
      <c r="AO1383" s="45">
        <v>10</v>
      </c>
      <c r="AP1383" s="45">
        <v>9872994</v>
      </c>
      <c r="AQ1383" s="45">
        <v>0</v>
      </c>
      <c r="AR1383" s="45">
        <v>9872994</v>
      </c>
      <c r="AS1383" s="45">
        <v>65</v>
      </c>
      <c r="AT1383" s="45">
        <v>1253268</v>
      </c>
      <c r="AU1383" s="45">
        <v>1</v>
      </c>
      <c r="AV1383" s="45">
        <v>77</v>
      </c>
      <c r="AW1383" s="45">
        <v>965016</v>
      </c>
    </row>
    <row r="1384" spans="38:49" ht="14.25" customHeight="1">
      <c r="AL1384" s="46" t="s">
        <v>59</v>
      </c>
      <c r="AM1384" s="45">
        <v>24</v>
      </c>
      <c r="AN1384" s="46" t="s">
        <v>7</v>
      </c>
      <c r="AO1384" s="45">
        <v>10</v>
      </c>
      <c r="AP1384" s="45">
        <v>9872994</v>
      </c>
      <c r="AQ1384" s="45">
        <v>0</v>
      </c>
      <c r="AR1384" s="45">
        <v>9872994</v>
      </c>
      <c r="AS1384" s="45">
        <v>66</v>
      </c>
      <c r="AT1384" s="45">
        <v>1809257</v>
      </c>
      <c r="AU1384" s="45">
        <v>1</v>
      </c>
      <c r="AV1384" s="45">
        <v>78</v>
      </c>
      <c r="AW1384" s="45">
        <v>1411220</v>
      </c>
    </row>
    <row r="1385" spans="38:49" ht="14.25" customHeight="1">
      <c r="AL1385" s="46" t="s">
        <v>59</v>
      </c>
      <c r="AM1385" s="45">
        <v>24</v>
      </c>
      <c r="AN1385" s="46" t="s">
        <v>7</v>
      </c>
      <c r="AO1385" s="45">
        <v>10</v>
      </c>
      <c r="AP1385" s="45">
        <v>9872994</v>
      </c>
      <c r="AQ1385" s="45">
        <v>0</v>
      </c>
      <c r="AR1385" s="45">
        <v>9872994</v>
      </c>
      <c r="AS1385" s="45">
        <v>67</v>
      </c>
      <c r="AT1385" s="45">
        <v>1738061</v>
      </c>
      <c r="AU1385" s="45">
        <v>1</v>
      </c>
      <c r="AV1385" s="45">
        <v>79</v>
      </c>
      <c r="AW1385" s="45">
        <v>1373068</v>
      </c>
    </row>
    <row r="1386" spans="38:49" ht="14.25" customHeight="1">
      <c r="AL1386" s="46" t="s">
        <v>59</v>
      </c>
      <c r="AM1386" s="45">
        <v>24</v>
      </c>
      <c r="AN1386" s="46" t="s">
        <v>7</v>
      </c>
      <c r="AO1386" s="45">
        <v>10</v>
      </c>
      <c r="AP1386" s="45">
        <v>9872994</v>
      </c>
      <c r="AQ1386" s="45">
        <v>0</v>
      </c>
      <c r="AR1386" s="45">
        <v>9872994</v>
      </c>
      <c r="AS1386" s="45">
        <v>68</v>
      </c>
      <c r="AT1386" s="45">
        <v>1666335</v>
      </c>
      <c r="AU1386" s="45">
        <v>1</v>
      </c>
      <c r="AV1386" s="45">
        <v>80</v>
      </c>
      <c r="AW1386" s="45">
        <v>1333068</v>
      </c>
    </row>
    <row r="1387" spans="38:49" ht="14.25" customHeight="1">
      <c r="AL1387" s="46" t="s">
        <v>59</v>
      </c>
      <c r="AM1387" s="45">
        <v>24</v>
      </c>
      <c r="AN1387" s="46" t="s">
        <v>7</v>
      </c>
      <c r="AO1387" s="45">
        <v>10</v>
      </c>
      <c r="AP1387" s="45">
        <v>9872994</v>
      </c>
      <c r="AQ1387" s="45">
        <v>0</v>
      </c>
      <c r="AR1387" s="45">
        <v>9872994</v>
      </c>
      <c r="AS1387" s="45">
        <v>69</v>
      </c>
      <c r="AT1387" s="45">
        <v>1594102</v>
      </c>
      <c r="AU1387" s="45">
        <v>1</v>
      </c>
      <c r="AV1387" s="45">
        <v>81</v>
      </c>
      <c r="AW1387" s="45">
        <v>1291223</v>
      </c>
    </row>
    <row r="1388" spans="38:49" ht="14.25" customHeight="1">
      <c r="AL1388" s="46" t="s">
        <v>59</v>
      </c>
      <c r="AM1388" s="45">
        <v>25</v>
      </c>
      <c r="AN1388" s="46" t="s">
        <v>7</v>
      </c>
      <c r="AO1388" s="45">
        <v>17</v>
      </c>
      <c r="AP1388" s="45">
        <v>8164077</v>
      </c>
      <c r="AQ1388" s="45">
        <v>0</v>
      </c>
      <c r="AR1388" s="45">
        <v>8164077</v>
      </c>
      <c r="AS1388" s="45">
        <v>64</v>
      </c>
      <c r="AT1388" s="45">
        <v>103053</v>
      </c>
      <c r="AU1388" s="45">
        <v>7.9000000000000001E-2</v>
      </c>
      <c r="AV1388" s="45">
        <v>77</v>
      </c>
      <c r="AW1388" s="45">
        <v>79351</v>
      </c>
    </row>
    <row r="1389" spans="38:49" ht="14.25" customHeight="1">
      <c r="AL1389" s="46" t="s">
        <v>59</v>
      </c>
      <c r="AM1389" s="45">
        <v>25</v>
      </c>
      <c r="AN1389" s="46" t="s">
        <v>7</v>
      </c>
      <c r="AO1389" s="45">
        <v>17</v>
      </c>
      <c r="AP1389" s="45">
        <v>8164077</v>
      </c>
      <c r="AQ1389" s="45">
        <v>0</v>
      </c>
      <c r="AR1389" s="45">
        <v>8164077</v>
      </c>
      <c r="AS1389" s="45">
        <v>65</v>
      </c>
      <c r="AT1389" s="45">
        <v>1253268</v>
      </c>
      <c r="AU1389" s="45">
        <v>1</v>
      </c>
      <c r="AV1389" s="45">
        <v>78</v>
      </c>
      <c r="AW1389" s="45">
        <v>977549</v>
      </c>
    </row>
    <row r="1390" spans="38:49" ht="14.25" customHeight="1">
      <c r="AL1390" s="46" t="s">
        <v>59</v>
      </c>
      <c r="AM1390" s="45">
        <v>25</v>
      </c>
      <c r="AN1390" s="46" t="s">
        <v>7</v>
      </c>
      <c r="AO1390" s="45">
        <v>17</v>
      </c>
      <c r="AP1390" s="45">
        <v>8164077</v>
      </c>
      <c r="AQ1390" s="45">
        <v>0</v>
      </c>
      <c r="AR1390" s="45">
        <v>8164077</v>
      </c>
      <c r="AS1390" s="45">
        <v>66</v>
      </c>
      <c r="AT1390" s="45">
        <v>1809257</v>
      </c>
      <c r="AU1390" s="45">
        <v>1</v>
      </c>
      <c r="AV1390" s="45">
        <v>79</v>
      </c>
      <c r="AW1390" s="45">
        <v>1429313</v>
      </c>
    </row>
    <row r="1391" spans="38:49" ht="14.25" customHeight="1">
      <c r="AL1391" s="46" t="s">
        <v>59</v>
      </c>
      <c r="AM1391" s="45">
        <v>25</v>
      </c>
      <c r="AN1391" s="46" t="s">
        <v>7</v>
      </c>
      <c r="AO1391" s="45">
        <v>17</v>
      </c>
      <c r="AP1391" s="45">
        <v>8164077</v>
      </c>
      <c r="AQ1391" s="45">
        <v>0</v>
      </c>
      <c r="AR1391" s="45">
        <v>8164077</v>
      </c>
      <c r="AS1391" s="45">
        <v>67</v>
      </c>
      <c r="AT1391" s="45">
        <v>1738061</v>
      </c>
      <c r="AU1391" s="45">
        <v>1</v>
      </c>
      <c r="AV1391" s="45">
        <v>80</v>
      </c>
      <c r="AW1391" s="45">
        <v>1390449</v>
      </c>
    </row>
    <row r="1392" spans="38:49" ht="14.25" customHeight="1">
      <c r="AL1392" s="46" t="s">
        <v>59</v>
      </c>
      <c r="AM1392" s="45">
        <v>25</v>
      </c>
      <c r="AN1392" s="46" t="s">
        <v>7</v>
      </c>
      <c r="AO1392" s="45">
        <v>17</v>
      </c>
      <c r="AP1392" s="45">
        <v>8164077</v>
      </c>
      <c r="AQ1392" s="45">
        <v>0</v>
      </c>
      <c r="AR1392" s="45">
        <v>8164077</v>
      </c>
      <c r="AS1392" s="45">
        <v>68</v>
      </c>
      <c r="AT1392" s="45">
        <v>1666335</v>
      </c>
      <c r="AU1392" s="45">
        <v>1</v>
      </c>
      <c r="AV1392" s="45">
        <v>81</v>
      </c>
      <c r="AW1392" s="45">
        <v>1349731</v>
      </c>
    </row>
    <row r="1393" spans="38:49" ht="14.25" customHeight="1">
      <c r="AL1393" s="46" t="s">
        <v>59</v>
      </c>
      <c r="AM1393" s="45">
        <v>25</v>
      </c>
      <c r="AN1393" s="46" t="s">
        <v>7</v>
      </c>
      <c r="AO1393" s="45">
        <v>17</v>
      </c>
      <c r="AP1393" s="45">
        <v>8164077</v>
      </c>
      <c r="AQ1393" s="45">
        <v>0</v>
      </c>
      <c r="AR1393" s="45">
        <v>8164077</v>
      </c>
      <c r="AS1393" s="45">
        <v>69</v>
      </c>
      <c r="AT1393" s="45">
        <v>1594102</v>
      </c>
      <c r="AU1393" s="45">
        <v>1</v>
      </c>
      <c r="AV1393" s="45">
        <v>82</v>
      </c>
      <c r="AW1393" s="45">
        <v>1307164</v>
      </c>
    </row>
    <row r="1394" spans="38:49" ht="14.25" customHeight="1">
      <c r="AL1394" s="46" t="s">
        <v>59</v>
      </c>
      <c r="AM1394" s="45">
        <v>26</v>
      </c>
      <c r="AN1394" s="46" t="s">
        <v>7</v>
      </c>
      <c r="AO1394" s="45">
        <v>24</v>
      </c>
      <c r="AP1394" s="45">
        <v>6583305</v>
      </c>
      <c r="AQ1394" s="45">
        <v>0</v>
      </c>
      <c r="AR1394" s="45">
        <v>6583305</v>
      </c>
      <c r="AS1394" s="45">
        <v>66</v>
      </c>
      <c r="AT1394" s="45">
        <v>1584806</v>
      </c>
      <c r="AU1394" s="45">
        <v>0.876</v>
      </c>
      <c r="AV1394" s="45">
        <v>79</v>
      </c>
      <c r="AW1394" s="45">
        <v>1251997</v>
      </c>
    </row>
    <row r="1395" spans="38:49" ht="14.25" customHeight="1">
      <c r="AL1395" s="46" t="s">
        <v>59</v>
      </c>
      <c r="AM1395" s="45">
        <v>26</v>
      </c>
      <c r="AN1395" s="46" t="s">
        <v>7</v>
      </c>
      <c r="AO1395" s="45">
        <v>24</v>
      </c>
      <c r="AP1395" s="45">
        <v>6583305</v>
      </c>
      <c r="AQ1395" s="45">
        <v>0</v>
      </c>
      <c r="AR1395" s="45">
        <v>6583305</v>
      </c>
      <c r="AS1395" s="45">
        <v>67</v>
      </c>
      <c r="AT1395" s="45">
        <v>1738061</v>
      </c>
      <c r="AU1395" s="45">
        <v>1</v>
      </c>
      <c r="AV1395" s="45">
        <v>80</v>
      </c>
      <c r="AW1395" s="45">
        <v>1390449</v>
      </c>
    </row>
    <row r="1396" spans="38:49" ht="14.25" customHeight="1">
      <c r="AL1396" s="46" t="s">
        <v>59</v>
      </c>
      <c r="AM1396" s="45">
        <v>26</v>
      </c>
      <c r="AN1396" s="46" t="s">
        <v>7</v>
      </c>
      <c r="AO1396" s="45">
        <v>24</v>
      </c>
      <c r="AP1396" s="45">
        <v>6583305</v>
      </c>
      <c r="AQ1396" s="45">
        <v>0</v>
      </c>
      <c r="AR1396" s="45">
        <v>6583305</v>
      </c>
      <c r="AS1396" s="45">
        <v>68</v>
      </c>
      <c r="AT1396" s="45">
        <v>1666335</v>
      </c>
      <c r="AU1396" s="45">
        <v>1</v>
      </c>
      <c r="AV1396" s="45">
        <v>81</v>
      </c>
      <c r="AW1396" s="45">
        <v>1349731</v>
      </c>
    </row>
    <row r="1397" spans="38:49" ht="14.25" customHeight="1">
      <c r="AL1397" s="46" t="s">
        <v>59</v>
      </c>
      <c r="AM1397" s="45">
        <v>26</v>
      </c>
      <c r="AN1397" s="46" t="s">
        <v>7</v>
      </c>
      <c r="AO1397" s="45">
        <v>24</v>
      </c>
      <c r="AP1397" s="45">
        <v>6583305</v>
      </c>
      <c r="AQ1397" s="45">
        <v>0</v>
      </c>
      <c r="AR1397" s="45">
        <v>6583305</v>
      </c>
      <c r="AS1397" s="45">
        <v>69</v>
      </c>
      <c r="AT1397" s="45">
        <v>1594102</v>
      </c>
      <c r="AU1397" s="45">
        <v>1</v>
      </c>
      <c r="AV1397" s="45">
        <v>82</v>
      </c>
      <c r="AW1397" s="45">
        <v>1307164</v>
      </c>
    </row>
    <row r="1398" spans="38:49" ht="14.25" customHeight="1">
      <c r="AL1398" s="46" t="s">
        <v>59</v>
      </c>
      <c r="AM1398" s="45">
        <v>27</v>
      </c>
      <c r="AN1398" s="46" t="s">
        <v>8</v>
      </c>
      <c r="AO1398" s="45">
        <v>1</v>
      </c>
      <c r="AP1398" s="45">
        <v>5149314</v>
      </c>
      <c r="AQ1398" s="45">
        <v>0</v>
      </c>
      <c r="AR1398" s="45">
        <v>5149314</v>
      </c>
      <c r="AS1398" s="45">
        <v>66</v>
      </c>
      <c r="AT1398" s="45">
        <v>150815</v>
      </c>
      <c r="AU1398" s="45">
        <v>8.3000000000000004E-2</v>
      </c>
      <c r="AV1398" s="45">
        <v>78</v>
      </c>
      <c r="AW1398" s="45">
        <v>117636</v>
      </c>
    </row>
    <row r="1399" spans="38:49" ht="14.25" customHeight="1">
      <c r="AL1399" s="46" t="s">
        <v>59</v>
      </c>
      <c r="AM1399" s="45">
        <v>27</v>
      </c>
      <c r="AN1399" s="46" t="s">
        <v>8</v>
      </c>
      <c r="AO1399" s="45">
        <v>1</v>
      </c>
      <c r="AP1399" s="45">
        <v>5149314</v>
      </c>
      <c r="AQ1399" s="45">
        <v>0</v>
      </c>
      <c r="AR1399" s="45">
        <v>5149314</v>
      </c>
      <c r="AS1399" s="45">
        <v>67</v>
      </c>
      <c r="AT1399" s="45">
        <v>1738061</v>
      </c>
      <c r="AU1399" s="45">
        <v>1</v>
      </c>
      <c r="AV1399" s="45">
        <v>79</v>
      </c>
      <c r="AW1399" s="45">
        <v>1373068</v>
      </c>
    </row>
    <row r="1400" spans="38:49" ht="14.25" customHeight="1">
      <c r="AL1400" s="46" t="s">
        <v>59</v>
      </c>
      <c r="AM1400" s="45">
        <v>27</v>
      </c>
      <c r="AN1400" s="46" t="s">
        <v>8</v>
      </c>
      <c r="AO1400" s="45">
        <v>1</v>
      </c>
      <c r="AP1400" s="45">
        <v>5149314</v>
      </c>
      <c r="AQ1400" s="45">
        <v>0</v>
      </c>
      <c r="AR1400" s="45">
        <v>5149314</v>
      </c>
      <c r="AS1400" s="45">
        <v>68</v>
      </c>
      <c r="AT1400" s="45">
        <v>1666335</v>
      </c>
      <c r="AU1400" s="45">
        <v>1</v>
      </c>
      <c r="AV1400" s="45">
        <v>80</v>
      </c>
      <c r="AW1400" s="45">
        <v>1333068</v>
      </c>
    </row>
    <row r="1401" spans="38:49" ht="14.25" customHeight="1">
      <c r="AL1401" s="46" t="s">
        <v>59</v>
      </c>
      <c r="AM1401" s="45">
        <v>27</v>
      </c>
      <c r="AN1401" s="46" t="s">
        <v>8</v>
      </c>
      <c r="AO1401" s="45">
        <v>1</v>
      </c>
      <c r="AP1401" s="45">
        <v>5149314</v>
      </c>
      <c r="AQ1401" s="45">
        <v>0</v>
      </c>
      <c r="AR1401" s="45">
        <v>5149314</v>
      </c>
      <c r="AS1401" s="45">
        <v>69</v>
      </c>
      <c r="AT1401" s="45">
        <v>1594102</v>
      </c>
      <c r="AU1401" s="45">
        <v>1</v>
      </c>
      <c r="AV1401" s="45">
        <v>81</v>
      </c>
      <c r="AW1401" s="45">
        <v>1291223</v>
      </c>
    </row>
    <row r="1402" spans="38:49" ht="14.25" customHeight="1">
      <c r="AL1402" s="46" t="s">
        <v>59</v>
      </c>
      <c r="AM1402" s="45">
        <v>28</v>
      </c>
      <c r="AN1402" s="46" t="s">
        <v>8</v>
      </c>
      <c r="AO1402" s="45">
        <v>8</v>
      </c>
      <c r="AP1402" s="45">
        <v>3880740</v>
      </c>
      <c r="AQ1402" s="45">
        <v>0</v>
      </c>
      <c r="AR1402" s="45">
        <v>3880740</v>
      </c>
      <c r="AS1402" s="45">
        <v>67</v>
      </c>
      <c r="AT1402" s="45">
        <v>620302</v>
      </c>
      <c r="AU1402" s="45">
        <v>0.35699999999999998</v>
      </c>
      <c r="AV1402" s="45">
        <v>77</v>
      </c>
      <c r="AW1402" s="45">
        <v>477633</v>
      </c>
    </row>
    <row r="1403" spans="38:49" ht="14.25" customHeight="1">
      <c r="AL1403" s="46" t="s">
        <v>59</v>
      </c>
      <c r="AM1403" s="45">
        <v>28</v>
      </c>
      <c r="AN1403" s="46" t="s">
        <v>8</v>
      </c>
      <c r="AO1403" s="45">
        <v>8</v>
      </c>
      <c r="AP1403" s="45">
        <v>3880740</v>
      </c>
      <c r="AQ1403" s="45">
        <v>0</v>
      </c>
      <c r="AR1403" s="45">
        <v>3880740</v>
      </c>
      <c r="AS1403" s="45">
        <v>68</v>
      </c>
      <c r="AT1403" s="45">
        <v>1666335</v>
      </c>
      <c r="AU1403" s="45">
        <v>1</v>
      </c>
      <c r="AV1403" s="45">
        <v>78</v>
      </c>
      <c r="AW1403" s="45">
        <v>1299741</v>
      </c>
    </row>
    <row r="1404" spans="38:49" ht="14.25" customHeight="1">
      <c r="AL1404" s="46" t="s">
        <v>59</v>
      </c>
      <c r="AM1404" s="45">
        <v>28</v>
      </c>
      <c r="AN1404" s="46" t="s">
        <v>8</v>
      </c>
      <c r="AO1404" s="45">
        <v>8</v>
      </c>
      <c r="AP1404" s="45">
        <v>3880740</v>
      </c>
      <c r="AQ1404" s="45">
        <v>0</v>
      </c>
      <c r="AR1404" s="45">
        <v>3880740</v>
      </c>
      <c r="AS1404" s="45">
        <v>69</v>
      </c>
      <c r="AT1404" s="45">
        <v>1594102</v>
      </c>
      <c r="AU1404" s="45">
        <v>1</v>
      </c>
      <c r="AV1404" s="45">
        <v>79</v>
      </c>
      <c r="AW1404" s="45">
        <v>1259341</v>
      </c>
    </row>
    <row r="1405" spans="38:49" ht="14.25" customHeight="1">
      <c r="AL1405" s="46" t="s">
        <v>59</v>
      </c>
      <c r="AM1405" s="45">
        <v>29</v>
      </c>
      <c r="AN1405" s="46" t="s">
        <v>8</v>
      </c>
      <c r="AO1405" s="45">
        <v>15</v>
      </c>
      <c r="AP1405" s="45">
        <v>2796218</v>
      </c>
      <c r="AQ1405" s="45">
        <v>0</v>
      </c>
      <c r="AR1405" s="45">
        <v>2796218</v>
      </c>
      <c r="AS1405" s="45">
        <v>68</v>
      </c>
      <c r="AT1405" s="45">
        <v>1202116</v>
      </c>
      <c r="AU1405" s="45">
        <v>0.72099999999999997</v>
      </c>
      <c r="AV1405" s="45">
        <v>76</v>
      </c>
      <c r="AW1405" s="45">
        <v>913608</v>
      </c>
    </row>
    <row r="1406" spans="38:49" ht="14.25" customHeight="1">
      <c r="AL1406" s="46" t="s">
        <v>59</v>
      </c>
      <c r="AM1406" s="45">
        <v>29</v>
      </c>
      <c r="AN1406" s="46" t="s">
        <v>8</v>
      </c>
      <c r="AO1406" s="45">
        <v>15</v>
      </c>
      <c r="AP1406" s="45">
        <v>2796218</v>
      </c>
      <c r="AQ1406" s="45">
        <v>0</v>
      </c>
      <c r="AR1406" s="45">
        <v>2796218</v>
      </c>
      <c r="AS1406" s="45">
        <v>69</v>
      </c>
      <c r="AT1406" s="45">
        <v>1594102</v>
      </c>
      <c r="AU1406" s="45">
        <v>1</v>
      </c>
      <c r="AV1406" s="45">
        <v>76</v>
      </c>
      <c r="AW1406" s="45">
        <v>1211518</v>
      </c>
    </row>
    <row r="1407" spans="38:49" ht="14.25" customHeight="1">
      <c r="AL1407" s="46" t="s">
        <v>59</v>
      </c>
      <c r="AM1407" s="45">
        <v>30</v>
      </c>
      <c r="AN1407" s="46" t="s">
        <v>8</v>
      </c>
      <c r="AO1407" s="45">
        <v>23</v>
      </c>
      <c r="AP1407" s="45">
        <v>1914385</v>
      </c>
      <c r="AQ1407" s="45">
        <v>0</v>
      </c>
      <c r="AR1407" s="45">
        <v>1914385</v>
      </c>
      <c r="AS1407" s="45">
        <v>68</v>
      </c>
      <c r="AT1407" s="45">
        <v>320283</v>
      </c>
      <c r="AU1407" s="45">
        <v>0.192</v>
      </c>
      <c r="AV1407" s="45">
        <v>73</v>
      </c>
      <c r="AW1407" s="45">
        <v>233807</v>
      </c>
    </row>
    <row r="1408" spans="38:49" ht="14.25" customHeight="1">
      <c r="AL1408" s="46" t="s">
        <v>59</v>
      </c>
      <c r="AM1408" s="45">
        <v>30</v>
      </c>
      <c r="AN1408" s="46" t="s">
        <v>8</v>
      </c>
      <c r="AO1408" s="45">
        <v>23</v>
      </c>
      <c r="AP1408" s="45">
        <v>1914385</v>
      </c>
      <c r="AQ1408" s="45">
        <v>0</v>
      </c>
      <c r="AR1408" s="45">
        <v>1914385</v>
      </c>
      <c r="AS1408" s="45">
        <v>69</v>
      </c>
      <c r="AT1408" s="45">
        <v>1594102</v>
      </c>
      <c r="AU1408" s="45">
        <v>1</v>
      </c>
      <c r="AV1408" s="45">
        <v>73</v>
      </c>
      <c r="AW1408" s="45">
        <v>1163694</v>
      </c>
    </row>
    <row r="1409" spans="38:49" ht="14.25" customHeight="1">
      <c r="AL1409" s="46" t="s">
        <v>59</v>
      </c>
      <c r="AM1409" s="45">
        <v>31</v>
      </c>
      <c r="AN1409" s="46" t="s">
        <v>8</v>
      </c>
      <c r="AO1409" s="45">
        <v>29</v>
      </c>
      <c r="AP1409" s="45">
        <v>1253876</v>
      </c>
      <c r="AQ1409" s="45">
        <v>0</v>
      </c>
      <c r="AR1409" s="45">
        <v>1253876</v>
      </c>
      <c r="AS1409" s="45">
        <v>69</v>
      </c>
      <c r="AT1409" s="45">
        <v>1253876</v>
      </c>
      <c r="AU1409" s="45">
        <v>0.78700000000000003</v>
      </c>
      <c r="AV1409" s="45">
        <v>70</v>
      </c>
      <c r="AW1409" s="45">
        <v>877713</v>
      </c>
    </row>
    <row r="1410" spans="38:49" ht="14.25" customHeight="1">
      <c r="AL1410" s="46" t="s">
        <v>59</v>
      </c>
      <c r="AM1410" s="45">
        <v>32</v>
      </c>
      <c r="AN1410" s="46" t="s">
        <v>9</v>
      </c>
      <c r="AO1410" s="45">
        <v>5</v>
      </c>
      <c r="AP1410" s="45">
        <v>833327</v>
      </c>
      <c r="AQ1410" s="45">
        <v>0</v>
      </c>
      <c r="AR1410" s="45">
        <v>833327</v>
      </c>
      <c r="AS1410" s="45">
        <v>69</v>
      </c>
      <c r="AT1410" s="45">
        <v>833327</v>
      </c>
      <c r="AU1410" s="45">
        <v>0.52300000000000002</v>
      </c>
      <c r="AV1410" s="45">
        <v>66</v>
      </c>
      <c r="AW1410" s="45">
        <v>549996</v>
      </c>
    </row>
    <row r="1411" spans="38:49" ht="14.25" customHeight="1">
      <c r="AL1411" s="46" t="s">
        <v>59</v>
      </c>
      <c r="AM1411" s="45">
        <v>33</v>
      </c>
      <c r="AN1411" s="46" t="s">
        <v>9</v>
      </c>
      <c r="AO1411" s="45">
        <v>12</v>
      </c>
      <c r="AP1411" s="45">
        <v>671373</v>
      </c>
      <c r="AQ1411" s="45">
        <v>0</v>
      </c>
      <c r="AR1411" s="45">
        <v>671373</v>
      </c>
      <c r="AS1411" s="45">
        <v>69</v>
      </c>
      <c r="AT1411" s="45">
        <v>671373</v>
      </c>
      <c r="AU1411" s="45">
        <v>0.42099999999999999</v>
      </c>
      <c r="AV1411" s="45">
        <v>61</v>
      </c>
      <c r="AW1411" s="45">
        <v>409538</v>
      </c>
    </row>
    <row r="1412" spans="38:49" ht="14.25" customHeight="1">
      <c r="AL1412" s="46" t="s">
        <v>59</v>
      </c>
      <c r="AM1412" s="45">
        <v>34</v>
      </c>
      <c r="AN1412" s="46" t="s">
        <v>9</v>
      </c>
      <c r="AO1412" s="45">
        <v>19</v>
      </c>
      <c r="AP1412" s="45">
        <v>786651</v>
      </c>
      <c r="AQ1412" s="45">
        <v>0</v>
      </c>
      <c r="AR1412" s="45">
        <v>786651</v>
      </c>
      <c r="AS1412" s="45">
        <v>69</v>
      </c>
      <c r="AT1412" s="45">
        <v>786651</v>
      </c>
      <c r="AU1412" s="45">
        <v>0.49299999999999999</v>
      </c>
      <c r="AV1412" s="45">
        <v>56</v>
      </c>
      <c r="AW1412" s="45">
        <v>440525</v>
      </c>
    </row>
    <row r="1413" spans="38:49" ht="14.25" customHeight="1">
      <c r="AL1413" s="46" t="s">
        <v>59</v>
      </c>
      <c r="AM1413" s="45">
        <v>35</v>
      </c>
      <c r="AN1413" s="46" t="s">
        <v>9</v>
      </c>
      <c r="AO1413" s="45">
        <v>26</v>
      </c>
      <c r="AP1413" s="45">
        <v>1197796</v>
      </c>
      <c r="AQ1413" s="45">
        <v>0</v>
      </c>
      <c r="AR1413" s="45">
        <v>1197796</v>
      </c>
      <c r="AS1413" s="45">
        <v>69</v>
      </c>
      <c r="AT1413" s="45">
        <v>1197796</v>
      </c>
      <c r="AU1413" s="45">
        <v>0.751</v>
      </c>
      <c r="AV1413" s="45">
        <v>51</v>
      </c>
      <c r="AW1413" s="45">
        <v>610876</v>
      </c>
    </row>
    <row r="1414" spans="38:49" ht="14.25" customHeight="1">
      <c r="AL1414" s="46" t="s">
        <v>59</v>
      </c>
      <c r="AM1414" s="45">
        <v>36</v>
      </c>
      <c r="AN1414" s="46" t="s">
        <v>10</v>
      </c>
      <c r="AO1414" s="45">
        <v>2</v>
      </c>
      <c r="AP1414" s="45">
        <v>1923444</v>
      </c>
      <c r="AQ1414" s="45">
        <v>0</v>
      </c>
      <c r="AR1414" s="45">
        <v>1923444</v>
      </c>
      <c r="AS1414" s="45">
        <v>68</v>
      </c>
      <c r="AT1414" s="45">
        <v>329342</v>
      </c>
      <c r="AU1414" s="45">
        <v>0.19800000000000001</v>
      </c>
      <c r="AV1414" s="45">
        <v>47</v>
      </c>
      <c r="AW1414" s="45">
        <v>154791</v>
      </c>
    </row>
    <row r="1415" spans="38:49" ht="14.25" customHeight="1">
      <c r="AL1415" s="46" t="s">
        <v>59</v>
      </c>
      <c r="AM1415" s="45">
        <v>36</v>
      </c>
      <c r="AN1415" s="46" t="s">
        <v>10</v>
      </c>
      <c r="AO1415" s="45">
        <v>2</v>
      </c>
      <c r="AP1415" s="45">
        <v>1923444</v>
      </c>
      <c r="AQ1415" s="45">
        <v>0</v>
      </c>
      <c r="AR1415" s="45">
        <v>1923444</v>
      </c>
      <c r="AS1415" s="45">
        <v>69</v>
      </c>
      <c r="AT1415" s="45">
        <v>1594102</v>
      </c>
      <c r="AU1415" s="45">
        <v>1</v>
      </c>
      <c r="AV1415" s="45">
        <v>46</v>
      </c>
      <c r="AW1415" s="45">
        <v>733287</v>
      </c>
    </row>
    <row r="1416" spans="38:49" ht="14.25" customHeight="1">
      <c r="AL1416" s="46" t="s">
        <v>59</v>
      </c>
      <c r="AM1416" s="45">
        <v>37</v>
      </c>
      <c r="AN1416" s="46" t="s">
        <v>10</v>
      </c>
      <c r="AO1416" s="45">
        <v>9</v>
      </c>
      <c r="AP1416" s="45">
        <v>2982231</v>
      </c>
      <c r="AQ1416" s="45">
        <v>0</v>
      </c>
      <c r="AR1416" s="45">
        <v>2982231</v>
      </c>
      <c r="AS1416" s="45">
        <v>68</v>
      </c>
      <c r="AT1416" s="45">
        <v>1388129</v>
      </c>
      <c r="AU1416" s="45">
        <v>0.83299999999999996</v>
      </c>
      <c r="AV1416" s="45">
        <v>42</v>
      </c>
      <c r="AW1416" s="45">
        <v>583014</v>
      </c>
    </row>
    <row r="1417" spans="38:49" ht="14.25" customHeight="1">
      <c r="AL1417" s="46" t="s">
        <v>59</v>
      </c>
      <c r="AM1417" s="45">
        <v>37</v>
      </c>
      <c r="AN1417" s="46" t="s">
        <v>10</v>
      </c>
      <c r="AO1417" s="45">
        <v>9</v>
      </c>
      <c r="AP1417" s="45">
        <v>2982231</v>
      </c>
      <c r="AQ1417" s="45">
        <v>0</v>
      </c>
      <c r="AR1417" s="45">
        <v>2982231</v>
      </c>
      <c r="AS1417" s="45">
        <v>69</v>
      </c>
      <c r="AT1417" s="45">
        <v>1594102</v>
      </c>
      <c r="AU1417" s="45">
        <v>1</v>
      </c>
      <c r="AV1417" s="45">
        <v>41</v>
      </c>
      <c r="AW1417" s="45">
        <v>653582</v>
      </c>
    </row>
    <row r="1418" spans="38:49" ht="14.25" customHeight="1">
      <c r="AL1418" s="46" t="s">
        <v>59</v>
      </c>
      <c r="AM1418" s="45">
        <v>38</v>
      </c>
      <c r="AN1418" s="46" t="s">
        <v>10</v>
      </c>
      <c r="AO1418" s="45">
        <v>16</v>
      </c>
      <c r="AP1418" s="45">
        <v>4392792</v>
      </c>
      <c r="AQ1418" s="45">
        <v>0</v>
      </c>
      <c r="AR1418" s="45">
        <v>4392792</v>
      </c>
      <c r="AS1418" s="45">
        <v>67</v>
      </c>
      <c r="AT1418" s="45">
        <v>1132354</v>
      </c>
      <c r="AU1418" s="45">
        <v>0.65200000000000002</v>
      </c>
      <c r="AV1418" s="45">
        <v>38</v>
      </c>
      <c r="AW1418" s="45">
        <v>430295</v>
      </c>
    </row>
    <row r="1419" spans="38:49" ht="14.25" customHeight="1">
      <c r="AL1419" s="46" t="s">
        <v>59</v>
      </c>
      <c r="AM1419" s="45">
        <v>38</v>
      </c>
      <c r="AN1419" s="46" t="s">
        <v>10</v>
      </c>
      <c r="AO1419" s="45">
        <v>16</v>
      </c>
      <c r="AP1419" s="45">
        <v>4392792</v>
      </c>
      <c r="AQ1419" s="45">
        <v>0</v>
      </c>
      <c r="AR1419" s="45">
        <v>4392792</v>
      </c>
      <c r="AS1419" s="45">
        <v>68</v>
      </c>
      <c r="AT1419" s="45">
        <v>1666335</v>
      </c>
      <c r="AU1419" s="45">
        <v>1</v>
      </c>
      <c r="AV1419" s="45">
        <v>37</v>
      </c>
      <c r="AW1419" s="45">
        <v>616544</v>
      </c>
    </row>
    <row r="1420" spans="38:49" ht="14.25" customHeight="1">
      <c r="AL1420" s="46" t="s">
        <v>59</v>
      </c>
      <c r="AM1420" s="45">
        <v>38</v>
      </c>
      <c r="AN1420" s="46" t="s">
        <v>10</v>
      </c>
      <c r="AO1420" s="45">
        <v>16</v>
      </c>
      <c r="AP1420" s="45">
        <v>4392792</v>
      </c>
      <c r="AQ1420" s="45">
        <v>0</v>
      </c>
      <c r="AR1420" s="45">
        <v>4392792</v>
      </c>
      <c r="AS1420" s="45">
        <v>69</v>
      </c>
      <c r="AT1420" s="45">
        <v>1594102</v>
      </c>
      <c r="AU1420" s="45">
        <v>1</v>
      </c>
      <c r="AV1420" s="45">
        <v>35</v>
      </c>
      <c r="AW1420" s="45">
        <v>557936</v>
      </c>
    </row>
    <row r="1421" spans="38:49" ht="14.25" customHeight="1">
      <c r="AL1421" s="46" t="s">
        <v>59</v>
      </c>
      <c r="AM1421" s="45">
        <v>39</v>
      </c>
      <c r="AN1421" s="46" t="s">
        <v>10</v>
      </c>
      <c r="AO1421" s="45">
        <v>23</v>
      </c>
      <c r="AP1421" s="45">
        <v>6173764</v>
      </c>
      <c r="AQ1421" s="45">
        <v>0</v>
      </c>
      <c r="AR1421" s="45">
        <v>6173764</v>
      </c>
      <c r="AS1421" s="45">
        <v>66</v>
      </c>
      <c r="AT1421" s="45">
        <v>1175265</v>
      </c>
      <c r="AU1421" s="45">
        <v>0.65</v>
      </c>
      <c r="AV1421" s="45">
        <v>34</v>
      </c>
      <c r="AW1421" s="45">
        <v>399590</v>
      </c>
    </row>
    <row r="1422" spans="38:49" ht="14.25" customHeight="1">
      <c r="AL1422" s="46" t="s">
        <v>59</v>
      </c>
      <c r="AM1422" s="45">
        <v>39</v>
      </c>
      <c r="AN1422" s="46" t="s">
        <v>10</v>
      </c>
      <c r="AO1422" s="45">
        <v>23</v>
      </c>
      <c r="AP1422" s="45">
        <v>6173764</v>
      </c>
      <c r="AQ1422" s="45">
        <v>0</v>
      </c>
      <c r="AR1422" s="45">
        <v>6173764</v>
      </c>
      <c r="AS1422" s="45">
        <v>67</v>
      </c>
      <c r="AT1422" s="45">
        <v>1738061</v>
      </c>
      <c r="AU1422" s="45">
        <v>1</v>
      </c>
      <c r="AV1422" s="45">
        <v>33</v>
      </c>
      <c r="AW1422" s="45">
        <v>573560</v>
      </c>
    </row>
    <row r="1423" spans="38:49" ht="14.25" customHeight="1">
      <c r="AL1423" s="46" t="s">
        <v>59</v>
      </c>
      <c r="AM1423" s="45">
        <v>39</v>
      </c>
      <c r="AN1423" s="46" t="s">
        <v>10</v>
      </c>
      <c r="AO1423" s="45">
        <v>23</v>
      </c>
      <c r="AP1423" s="45">
        <v>6173764</v>
      </c>
      <c r="AQ1423" s="45">
        <v>0</v>
      </c>
      <c r="AR1423" s="45">
        <v>6173764</v>
      </c>
      <c r="AS1423" s="45">
        <v>68</v>
      </c>
      <c r="AT1423" s="45">
        <v>1666335</v>
      </c>
      <c r="AU1423" s="45">
        <v>1</v>
      </c>
      <c r="AV1423" s="45">
        <v>31</v>
      </c>
      <c r="AW1423" s="45">
        <v>516564</v>
      </c>
    </row>
    <row r="1424" spans="38:49" ht="14.25" customHeight="1">
      <c r="AL1424" s="46" t="s">
        <v>59</v>
      </c>
      <c r="AM1424" s="45">
        <v>39</v>
      </c>
      <c r="AN1424" s="46" t="s">
        <v>10</v>
      </c>
      <c r="AO1424" s="45">
        <v>23</v>
      </c>
      <c r="AP1424" s="45">
        <v>6173764</v>
      </c>
      <c r="AQ1424" s="45">
        <v>0</v>
      </c>
      <c r="AR1424" s="45">
        <v>6173764</v>
      </c>
      <c r="AS1424" s="45">
        <v>69</v>
      </c>
      <c r="AT1424" s="45">
        <v>1594102</v>
      </c>
      <c r="AU1424" s="45">
        <v>1</v>
      </c>
      <c r="AV1424" s="45">
        <v>30</v>
      </c>
      <c r="AW1424" s="45">
        <v>478231</v>
      </c>
    </row>
    <row r="1425" spans="38:49" ht="14.25" customHeight="1">
      <c r="AL1425" s="46"/>
      <c r="AM1425" s="45"/>
      <c r="AN1425" s="46"/>
      <c r="AO1425" s="45"/>
      <c r="AP1425" s="45"/>
      <c r="AQ1425" s="45"/>
      <c r="AR1425" s="45"/>
      <c r="AS1425" s="45"/>
      <c r="AT1425" s="45"/>
      <c r="AU1425" s="45"/>
      <c r="AV1425" s="45"/>
      <c r="AW1425" s="45"/>
    </row>
    <row r="1426" spans="38:49" ht="14.25" customHeight="1">
      <c r="AL1426" s="46"/>
      <c r="AM1426" s="45"/>
      <c r="AN1426" s="46"/>
      <c r="AO1426" s="45"/>
      <c r="AP1426" s="45"/>
      <c r="AQ1426" s="45"/>
      <c r="AR1426" s="45"/>
      <c r="AS1426" s="45"/>
      <c r="AT1426" s="45"/>
      <c r="AU1426" s="45"/>
      <c r="AV1426" s="45"/>
      <c r="AW1426" s="45"/>
    </row>
    <row r="1427" spans="38:49" ht="14.25" customHeight="1">
      <c r="AL1427" s="46"/>
      <c r="AM1427" s="45"/>
      <c r="AN1427" s="46"/>
      <c r="AO1427" s="45"/>
      <c r="AP1427" s="45"/>
      <c r="AQ1427" s="45"/>
      <c r="AR1427" s="45"/>
      <c r="AS1427" s="45"/>
      <c r="AT1427" s="45"/>
      <c r="AU1427" s="45"/>
      <c r="AV1427" s="45"/>
      <c r="AW1427" s="45"/>
    </row>
    <row r="1428" spans="38:49" ht="14.25" customHeight="1">
      <c r="AL1428" s="46"/>
      <c r="AM1428" s="45"/>
      <c r="AN1428" s="46"/>
      <c r="AO1428" s="45"/>
      <c r="AP1428" s="45"/>
      <c r="AQ1428" s="45"/>
      <c r="AR1428" s="45"/>
      <c r="AS1428" s="45"/>
      <c r="AT1428" s="45"/>
      <c r="AU1428" s="45"/>
      <c r="AV1428" s="45"/>
      <c r="AW1428" s="45"/>
    </row>
    <row r="1429" spans="38:49" ht="14.25" customHeight="1">
      <c r="AL1429" s="46"/>
      <c r="AM1429" s="45"/>
      <c r="AN1429" s="46"/>
      <c r="AO1429" s="45"/>
      <c r="AP1429" s="45"/>
      <c r="AQ1429" s="45"/>
      <c r="AR1429" s="45"/>
      <c r="AS1429" s="45"/>
      <c r="AT1429" s="45"/>
      <c r="AU1429" s="45"/>
      <c r="AV1429" s="45"/>
      <c r="AW1429" s="45"/>
    </row>
    <row r="1430" spans="38:49" ht="14.25" customHeight="1">
      <c r="AL1430" s="46"/>
      <c r="AM1430" s="45"/>
      <c r="AN1430" s="46"/>
      <c r="AO1430" s="45"/>
      <c r="AP1430" s="45"/>
      <c r="AQ1430" s="45"/>
      <c r="AR1430" s="45"/>
      <c r="AS1430" s="45"/>
      <c r="AT1430" s="45"/>
      <c r="AU1430" s="45"/>
      <c r="AV1430" s="45"/>
      <c r="AW1430" s="45"/>
    </row>
    <row r="1431" spans="38:49" ht="14.25" customHeight="1">
      <c r="AL1431" s="46"/>
      <c r="AM1431" s="45"/>
      <c r="AN1431" s="46"/>
      <c r="AO1431" s="45"/>
      <c r="AP1431" s="45"/>
      <c r="AQ1431" s="45"/>
      <c r="AR1431" s="45"/>
      <c r="AS1431" s="45"/>
      <c r="AT1431" s="45"/>
      <c r="AU1431" s="45"/>
      <c r="AV1431" s="45"/>
      <c r="AW1431" s="45"/>
    </row>
    <row r="1432" spans="38:49" ht="14.25" customHeight="1">
      <c r="AL1432" s="46"/>
      <c r="AM1432" s="45"/>
      <c r="AN1432" s="46"/>
      <c r="AO1432" s="45"/>
      <c r="AP1432" s="45"/>
      <c r="AQ1432" s="45"/>
      <c r="AR1432" s="45"/>
      <c r="AS1432" s="45"/>
      <c r="AT1432" s="45"/>
      <c r="AU1432" s="45"/>
      <c r="AV1432" s="45"/>
      <c r="AW1432" s="45"/>
    </row>
    <row r="1433" spans="38:49" ht="14.25" customHeight="1">
      <c r="AL1433" s="46"/>
      <c r="AM1433" s="45"/>
      <c r="AN1433" s="46"/>
      <c r="AO1433" s="45"/>
      <c r="AP1433" s="45"/>
      <c r="AQ1433" s="45"/>
      <c r="AR1433" s="45"/>
      <c r="AS1433" s="45"/>
      <c r="AT1433" s="45"/>
      <c r="AU1433" s="45"/>
      <c r="AV1433" s="45"/>
      <c r="AW1433" s="45"/>
    </row>
    <row r="1434" spans="38:49" ht="14.25" customHeight="1">
      <c r="AL1434" s="46"/>
      <c r="AM1434" s="45"/>
      <c r="AN1434" s="46"/>
      <c r="AO1434" s="45"/>
      <c r="AP1434" s="45"/>
      <c r="AQ1434" s="45"/>
      <c r="AR1434" s="45"/>
      <c r="AS1434" s="45"/>
      <c r="AT1434" s="45"/>
      <c r="AU1434" s="45"/>
      <c r="AV1434" s="45"/>
      <c r="AW1434" s="45"/>
    </row>
    <row r="1435" spans="38:49" ht="14.25" customHeight="1">
      <c r="AL1435" s="46"/>
      <c r="AM1435" s="45"/>
      <c r="AN1435" s="46"/>
      <c r="AO1435" s="45"/>
      <c r="AP1435" s="45"/>
      <c r="AQ1435" s="45"/>
      <c r="AR1435" s="45"/>
      <c r="AS1435" s="45"/>
      <c r="AT1435" s="45"/>
      <c r="AU1435" s="45"/>
      <c r="AV1435" s="45"/>
      <c r="AW1435" s="45"/>
    </row>
    <row r="1436" spans="38:49" ht="14.25" customHeight="1">
      <c r="AL1436" s="46"/>
      <c r="AM1436" s="45"/>
      <c r="AN1436" s="46"/>
      <c r="AO1436" s="45"/>
      <c r="AP1436" s="45"/>
      <c r="AQ1436" s="45"/>
      <c r="AR1436" s="45"/>
      <c r="AS1436" s="45"/>
      <c r="AT1436" s="45"/>
      <c r="AU1436" s="45"/>
      <c r="AV1436" s="45"/>
      <c r="AW1436" s="45"/>
    </row>
    <row r="1437" spans="38:49" ht="14.25" customHeight="1">
      <c r="AL1437" s="46"/>
      <c r="AM1437" s="45"/>
      <c r="AN1437" s="46"/>
      <c r="AO1437" s="45"/>
      <c r="AP1437" s="45"/>
      <c r="AQ1437" s="45"/>
      <c r="AR1437" s="45"/>
      <c r="AS1437" s="45"/>
      <c r="AT1437" s="45"/>
      <c r="AU1437" s="45"/>
      <c r="AV1437" s="45"/>
      <c r="AW1437" s="45"/>
    </row>
    <row r="1438" spans="38:49" ht="14.25" customHeight="1">
      <c r="AL1438" s="46"/>
      <c r="AM1438" s="45"/>
      <c r="AN1438" s="46"/>
      <c r="AO1438" s="45"/>
      <c r="AP1438" s="45"/>
      <c r="AQ1438" s="45"/>
      <c r="AR1438" s="45"/>
      <c r="AS1438" s="45"/>
      <c r="AT1438" s="45"/>
      <c r="AU1438" s="45"/>
      <c r="AV1438" s="45"/>
      <c r="AW1438" s="45"/>
    </row>
    <row r="1439" spans="38:49" ht="14.25" customHeight="1">
      <c r="AL1439" s="46"/>
      <c r="AM1439" s="45"/>
      <c r="AN1439" s="46"/>
      <c r="AO1439" s="45"/>
      <c r="AP1439" s="45"/>
      <c r="AQ1439" s="45"/>
      <c r="AR1439" s="45"/>
      <c r="AS1439" s="45"/>
      <c r="AT1439" s="45"/>
      <c r="AU1439" s="45"/>
      <c r="AV1439" s="45"/>
      <c r="AW1439" s="45"/>
    </row>
    <row r="1440" spans="38:49" ht="14.25" customHeight="1">
      <c r="AL1440" s="46"/>
      <c r="AM1440" s="45"/>
      <c r="AN1440" s="46"/>
      <c r="AO1440" s="45"/>
      <c r="AP1440" s="45"/>
      <c r="AQ1440" s="45"/>
      <c r="AR1440" s="45"/>
      <c r="AS1440" s="45"/>
      <c r="AT1440" s="45"/>
      <c r="AU1440" s="45"/>
      <c r="AV1440" s="45"/>
      <c r="AW1440" s="45"/>
    </row>
    <row r="1441" spans="38:49" ht="14.25" customHeight="1">
      <c r="AL1441" s="46"/>
      <c r="AM1441" s="45"/>
      <c r="AN1441" s="46"/>
      <c r="AO1441" s="45"/>
      <c r="AP1441" s="45"/>
      <c r="AQ1441" s="45"/>
      <c r="AR1441" s="45"/>
      <c r="AS1441" s="45"/>
      <c r="AT1441" s="45"/>
      <c r="AU1441" s="45"/>
      <c r="AV1441" s="45"/>
      <c r="AW1441" s="45"/>
    </row>
    <row r="1442" spans="38:49" ht="14.25" customHeight="1">
      <c r="AL1442" s="46"/>
      <c r="AM1442" s="45"/>
      <c r="AN1442" s="46"/>
      <c r="AO1442" s="45"/>
      <c r="AP1442" s="45"/>
      <c r="AQ1442" s="45"/>
      <c r="AR1442" s="45"/>
      <c r="AS1442" s="45"/>
      <c r="AT1442" s="45"/>
      <c r="AU1442" s="45"/>
      <c r="AV1442" s="45"/>
      <c r="AW1442" s="45"/>
    </row>
    <row r="1443" spans="38:49" ht="14.25" customHeight="1">
      <c r="AL1443" s="46"/>
      <c r="AM1443" s="45"/>
      <c r="AN1443" s="46"/>
      <c r="AO1443" s="45"/>
      <c r="AP1443" s="45"/>
      <c r="AQ1443" s="45"/>
      <c r="AR1443" s="45"/>
      <c r="AS1443" s="45"/>
      <c r="AT1443" s="45"/>
      <c r="AU1443" s="45"/>
      <c r="AV1443" s="45"/>
      <c r="AW1443" s="45"/>
    </row>
    <row r="1444" spans="38:49" ht="14.25" customHeight="1">
      <c r="AL1444" s="46"/>
      <c r="AM1444" s="45"/>
      <c r="AN1444" s="46"/>
      <c r="AO1444" s="45"/>
      <c r="AP1444" s="45"/>
      <c r="AQ1444" s="45"/>
      <c r="AR1444" s="45"/>
      <c r="AS1444" s="45"/>
      <c r="AT1444" s="45"/>
      <c r="AU1444" s="45"/>
      <c r="AV1444" s="45"/>
      <c r="AW1444" s="45"/>
    </row>
    <row r="1445" spans="38:49" ht="14.25" customHeight="1">
      <c r="AL1445" s="46"/>
      <c r="AM1445" s="45"/>
      <c r="AN1445" s="46"/>
      <c r="AO1445" s="45"/>
      <c r="AP1445" s="45"/>
      <c r="AQ1445" s="45"/>
      <c r="AR1445" s="45"/>
      <c r="AS1445" s="45"/>
      <c r="AT1445" s="45"/>
      <c r="AU1445" s="45"/>
      <c r="AV1445" s="45"/>
      <c r="AW1445" s="45"/>
    </row>
    <row r="1446" spans="38:49" ht="14.25" customHeight="1">
      <c r="AL1446" s="46"/>
      <c r="AM1446" s="45"/>
      <c r="AN1446" s="46"/>
      <c r="AO1446" s="45"/>
      <c r="AP1446" s="45"/>
      <c r="AQ1446" s="45"/>
      <c r="AR1446" s="45"/>
      <c r="AS1446" s="45"/>
      <c r="AT1446" s="45"/>
      <c r="AU1446" s="45"/>
      <c r="AV1446" s="45"/>
      <c r="AW1446" s="45"/>
    </row>
    <row r="1447" spans="38:49" ht="14.25" customHeight="1">
      <c r="AL1447" s="46"/>
      <c r="AM1447" s="45"/>
      <c r="AN1447" s="46"/>
      <c r="AO1447" s="45"/>
      <c r="AP1447" s="45"/>
      <c r="AQ1447" s="45"/>
      <c r="AR1447" s="45"/>
      <c r="AS1447" s="45"/>
      <c r="AT1447" s="45"/>
      <c r="AU1447" s="45"/>
      <c r="AV1447" s="45"/>
      <c r="AW1447" s="45"/>
    </row>
    <row r="1448" spans="38:49" ht="14.25" customHeight="1">
      <c r="AL1448" s="46"/>
      <c r="AM1448" s="45"/>
      <c r="AN1448" s="46"/>
      <c r="AO1448" s="45"/>
      <c r="AP1448" s="45"/>
      <c r="AQ1448" s="45"/>
      <c r="AR1448" s="45"/>
      <c r="AS1448" s="45"/>
      <c r="AT1448" s="45"/>
      <c r="AU1448" s="45"/>
      <c r="AV1448" s="45"/>
      <c r="AW1448" s="45"/>
    </row>
    <row r="1449" spans="38:49" ht="14.25" customHeight="1">
      <c r="AL1449" s="46"/>
      <c r="AM1449" s="45"/>
      <c r="AN1449" s="46"/>
      <c r="AO1449" s="45"/>
      <c r="AP1449" s="45"/>
      <c r="AQ1449" s="45"/>
      <c r="AR1449" s="45"/>
      <c r="AS1449" s="45"/>
      <c r="AT1449" s="45"/>
      <c r="AU1449" s="45"/>
      <c r="AV1449" s="45"/>
      <c r="AW1449" s="45"/>
    </row>
    <row r="1450" spans="38:49" ht="14.25" customHeight="1">
      <c r="AL1450" s="46"/>
      <c r="AM1450" s="45"/>
      <c r="AN1450" s="46"/>
      <c r="AO1450" s="45"/>
      <c r="AP1450" s="45"/>
      <c r="AQ1450" s="45"/>
      <c r="AR1450" s="45"/>
      <c r="AS1450" s="45"/>
      <c r="AT1450" s="45"/>
      <c r="AU1450" s="45"/>
      <c r="AV1450" s="45"/>
      <c r="AW1450" s="45"/>
    </row>
    <row r="1451" spans="38:49" ht="14.25" customHeight="1">
      <c r="AL1451" s="46"/>
      <c r="AM1451" s="45"/>
      <c r="AN1451" s="46"/>
      <c r="AO1451" s="45"/>
      <c r="AP1451" s="45"/>
      <c r="AQ1451" s="45"/>
      <c r="AR1451" s="45"/>
      <c r="AS1451" s="45"/>
      <c r="AT1451" s="45"/>
      <c r="AU1451" s="45"/>
      <c r="AV1451" s="45"/>
      <c r="AW1451" s="45"/>
    </row>
    <row r="1452" spans="38:49" ht="14.25" customHeight="1">
      <c r="AL1452" s="46"/>
      <c r="AM1452" s="45"/>
      <c r="AN1452" s="46"/>
      <c r="AO1452" s="45"/>
      <c r="AP1452" s="45"/>
      <c r="AQ1452" s="45"/>
      <c r="AR1452" s="45"/>
      <c r="AS1452" s="45"/>
      <c r="AT1452" s="45"/>
      <c r="AU1452" s="45"/>
      <c r="AV1452" s="45"/>
      <c r="AW1452" s="45"/>
    </row>
    <row r="1453" spans="38:49" ht="14.25" customHeight="1">
      <c r="AL1453" s="46"/>
      <c r="AM1453" s="45"/>
      <c r="AN1453" s="46"/>
      <c r="AO1453" s="45"/>
      <c r="AP1453" s="45"/>
      <c r="AQ1453" s="45"/>
      <c r="AR1453" s="45"/>
      <c r="AS1453" s="45"/>
      <c r="AT1453" s="45"/>
      <c r="AU1453" s="45"/>
      <c r="AV1453" s="45"/>
      <c r="AW1453" s="45"/>
    </row>
    <row r="1454" spans="38:49" ht="14.25" customHeight="1">
      <c r="AL1454" s="46"/>
      <c r="AM1454" s="45"/>
      <c r="AN1454" s="46"/>
      <c r="AO1454" s="45"/>
      <c r="AP1454" s="45"/>
      <c r="AQ1454" s="45"/>
      <c r="AR1454" s="45"/>
      <c r="AS1454" s="45"/>
      <c r="AT1454" s="45"/>
      <c r="AU1454" s="45"/>
      <c r="AV1454" s="45"/>
      <c r="AW1454" s="45"/>
    </row>
    <row r="1455" spans="38:49" ht="14.25" customHeight="1">
      <c r="AL1455" s="46"/>
      <c r="AM1455" s="45"/>
      <c r="AN1455" s="46"/>
      <c r="AO1455" s="45"/>
      <c r="AP1455" s="45"/>
      <c r="AQ1455" s="45"/>
      <c r="AR1455" s="45"/>
      <c r="AS1455" s="45"/>
      <c r="AT1455" s="45"/>
      <c r="AU1455" s="45"/>
      <c r="AV1455" s="45"/>
      <c r="AW1455" s="45"/>
    </row>
    <row r="1456" spans="38:49" ht="14.25" customHeight="1">
      <c r="AL1456" s="46"/>
      <c r="AM1456" s="45"/>
      <c r="AN1456" s="46"/>
      <c r="AO1456" s="45"/>
      <c r="AP1456" s="45"/>
      <c r="AQ1456" s="45"/>
      <c r="AR1456" s="45"/>
      <c r="AS1456" s="45"/>
      <c r="AT1456" s="45"/>
      <c r="AU1456" s="45"/>
      <c r="AV1456" s="45"/>
      <c r="AW1456" s="45"/>
    </row>
    <row r="1457" spans="38:49" ht="14.25" customHeight="1">
      <c r="AL1457" s="46"/>
      <c r="AM1457" s="45"/>
      <c r="AN1457" s="46"/>
      <c r="AO1457" s="45"/>
      <c r="AP1457" s="45"/>
      <c r="AQ1457" s="45"/>
      <c r="AR1457" s="45"/>
      <c r="AS1457" s="45"/>
      <c r="AT1457" s="45"/>
      <c r="AU1457" s="45"/>
      <c r="AV1457" s="45"/>
      <c r="AW1457" s="45"/>
    </row>
    <row r="1458" spans="38:49" ht="14.25" customHeight="1">
      <c r="AL1458" s="46"/>
      <c r="AM1458" s="45"/>
      <c r="AN1458" s="46"/>
      <c r="AO1458" s="45"/>
      <c r="AP1458" s="45"/>
      <c r="AQ1458" s="45"/>
      <c r="AR1458" s="45"/>
      <c r="AS1458" s="45"/>
      <c r="AT1458" s="45"/>
      <c r="AU1458" s="45"/>
      <c r="AV1458" s="45"/>
      <c r="AW1458" s="45"/>
    </row>
    <row r="1459" spans="38:49" ht="14.25" customHeight="1">
      <c r="AL1459" s="46"/>
      <c r="AM1459" s="45"/>
      <c r="AN1459" s="46"/>
      <c r="AO1459" s="45"/>
      <c r="AP1459" s="45"/>
      <c r="AQ1459" s="45"/>
      <c r="AR1459" s="45"/>
      <c r="AS1459" s="45"/>
      <c r="AT1459" s="45"/>
      <c r="AU1459" s="45"/>
      <c r="AV1459" s="45"/>
      <c r="AW1459" s="45"/>
    </row>
    <row r="1460" spans="38:49" ht="14.25" customHeight="1">
      <c r="AL1460" s="46"/>
      <c r="AM1460" s="45"/>
      <c r="AN1460" s="46"/>
      <c r="AO1460" s="45"/>
      <c r="AP1460" s="45"/>
      <c r="AQ1460" s="45"/>
      <c r="AR1460" s="45"/>
      <c r="AS1460" s="45"/>
      <c r="AT1460" s="45"/>
      <c r="AU1460" s="45"/>
      <c r="AV1460" s="45"/>
      <c r="AW1460" s="45"/>
    </row>
    <row r="1461" spans="38:49" ht="14.25" customHeight="1">
      <c r="AL1461" s="46"/>
      <c r="AM1461" s="45"/>
      <c r="AN1461" s="46"/>
      <c r="AO1461" s="45"/>
      <c r="AP1461" s="45"/>
      <c r="AQ1461" s="45"/>
      <c r="AR1461" s="45"/>
      <c r="AS1461" s="45"/>
      <c r="AT1461" s="45"/>
      <c r="AU1461" s="45"/>
      <c r="AV1461" s="45"/>
      <c r="AW1461" s="45"/>
    </row>
    <row r="1462" spans="38:49" ht="14.25" customHeight="1">
      <c r="AL1462" s="46"/>
      <c r="AM1462" s="45"/>
      <c r="AN1462" s="46"/>
      <c r="AO1462" s="45"/>
      <c r="AP1462" s="45"/>
      <c r="AQ1462" s="45"/>
      <c r="AR1462" s="45"/>
      <c r="AS1462" s="45"/>
      <c r="AT1462" s="45"/>
      <c r="AU1462" s="45"/>
      <c r="AV1462" s="45"/>
      <c r="AW1462" s="45"/>
    </row>
    <row r="1463" spans="38:49" ht="14.25" customHeight="1">
      <c r="AL1463" s="46"/>
      <c r="AM1463" s="45"/>
      <c r="AN1463" s="46"/>
      <c r="AO1463" s="45"/>
      <c r="AP1463" s="45"/>
      <c r="AQ1463" s="45"/>
      <c r="AR1463" s="45"/>
      <c r="AS1463" s="45"/>
      <c r="AT1463" s="45"/>
      <c r="AU1463" s="45"/>
      <c r="AV1463" s="45"/>
      <c r="AW1463" s="45"/>
    </row>
    <row r="1464" spans="38:49" ht="14.25" customHeight="1">
      <c r="AL1464" s="46"/>
      <c r="AM1464" s="45"/>
      <c r="AN1464" s="46"/>
      <c r="AO1464" s="45"/>
      <c r="AP1464" s="45"/>
      <c r="AQ1464" s="45"/>
      <c r="AR1464" s="45"/>
      <c r="AS1464" s="45"/>
      <c r="AT1464" s="45"/>
      <c r="AU1464" s="45"/>
      <c r="AV1464" s="45"/>
      <c r="AW1464" s="45"/>
    </row>
    <row r="1465" spans="38:49" ht="14.25" customHeight="1">
      <c r="AL1465" s="46"/>
      <c r="AM1465" s="45"/>
      <c r="AN1465" s="46"/>
      <c r="AO1465" s="45"/>
      <c r="AP1465" s="45"/>
      <c r="AQ1465" s="45"/>
      <c r="AR1465" s="45"/>
      <c r="AS1465" s="45"/>
      <c r="AT1465" s="45"/>
      <c r="AU1465" s="45"/>
      <c r="AV1465" s="45"/>
      <c r="AW1465" s="45"/>
    </row>
    <row r="1466" spans="38:49" ht="14.25" customHeight="1">
      <c r="AL1466" s="46"/>
      <c r="AM1466" s="45"/>
      <c r="AN1466" s="46"/>
      <c r="AO1466" s="45"/>
      <c r="AP1466" s="45"/>
      <c r="AQ1466" s="45"/>
      <c r="AR1466" s="45"/>
      <c r="AS1466" s="45"/>
      <c r="AT1466" s="45"/>
      <c r="AU1466" s="45"/>
      <c r="AV1466" s="45"/>
      <c r="AW1466" s="45"/>
    </row>
    <row r="1467" spans="38:49" ht="14.25" customHeight="1">
      <c r="AL1467" s="46"/>
      <c r="AM1467" s="45"/>
      <c r="AN1467" s="46"/>
      <c r="AO1467" s="45"/>
      <c r="AP1467" s="45"/>
      <c r="AQ1467" s="45"/>
      <c r="AR1467" s="45"/>
      <c r="AS1467" s="45"/>
      <c r="AT1467" s="45"/>
      <c r="AU1467" s="45"/>
      <c r="AV1467" s="45"/>
      <c r="AW1467" s="45"/>
    </row>
    <row r="1468" spans="38:49" ht="14.25" customHeight="1">
      <c r="AL1468" s="46"/>
      <c r="AM1468" s="45"/>
      <c r="AN1468" s="46"/>
      <c r="AO1468" s="45"/>
      <c r="AP1468" s="45"/>
      <c r="AQ1468" s="45"/>
      <c r="AR1468" s="45"/>
      <c r="AS1468" s="45"/>
      <c r="AT1468" s="45"/>
      <c r="AU1468" s="45"/>
      <c r="AV1468" s="45"/>
      <c r="AW1468" s="45"/>
    </row>
    <row r="1469" spans="38:49" ht="14.25" customHeight="1">
      <c r="AL1469" s="46"/>
      <c r="AM1469" s="45"/>
      <c r="AN1469" s="46"/>
      <c r="AO1469" s="45"/>
      <c r="AP1469" s="45"/>
      <c r="AQ1469" s="45"/>
      <c r="AR1469" s="45"/>
      <c r="AS1469" s="45"/>
      <c r="AT1469" s="45"/>
      <c r="AU1469" s="45"/>
      <c r="AV1469" s="45"/>
      <c r="AW1469" s="45"/>
    </row>
    <row r="1470" spans="38:49" ht="14.25" customHeight="1">
      <c r="AL1470" s="46"/>
      <c r="AM1470" s="45"/>
      <c r="AN1470" s="46"/>
      <c r="AO1470" s="45"/>
      <c r="AP1470" s="45"/>
      <c r="AQ1470" s="45"/>
      <c r="AR1470" s="45"/>
      <c r="AS1470" s="45"/>
      <c r="AT1470" s="45"/>
      <c r="AU1470" s="45"/>
      <c r="AV1470" s="45"/>
      <c r="AW1470" s="45"/>
    </row>
    <row r="1471" spans="38:49" ht="14.25" customHeight="1">
      <c r="AL1471" s="46"/>
      <c r="AM1471" s="45"/>
      <c r="AN1471" s="46"/>
      <c r="AO1471" s="45"/>
      <c r="AP1471" s="45"/>
      <c r="AQ1471" s="45"/>
      <c r="AR1471" s="45"/>
      <c r="AS1471" s="45"/>
      <c r="AT1471" s="45"/>
      <c r="AU1471" s="45"/>
      <c r="AV1471" s="45"/>
      <c r="AW1471" s="45"/>
    </row>
    <row r="1472" spans="38:49" ht="14.25" customHeight="1">
      <c r="AL1472" s="46"/>
      <c r="AM1472" s="45"/>
      <c r="AN1472" s="46"/>
      <c r="AO1472" s="45"/>
      <c r="AP1472" s="45"/>
      <c r="AQ1472" s="45"/>
      <c r="AR1472" s="45"/>
      <c r="AS1472" s="45"/>
      <c r="AT1472" s="45"/>
      <c r="AU1472" s="45"/>
      <c r="AV1472" s="45"/>
      <c r="AW1472" s="45"/>
    </row>
    <row r="1473" spans="38:49" ht="14.25" customHeight="1">
      <c r="AL1473" s="46"/>
      <c r="AM1473" s="45"/>
      <c r="AN1473" s="46"/>
      <c r="AO1473" s="45"/>
      <c r="AP1473" s="45"/>
      <c r="AQ1473" s="45"/>
      <c r="AR1473" s="45"/>
      <c r="AS1473" s="45"/>
      <c r="AT1473" s="45"/>
      <c r="AU1473" s="45"/>
      <c r="AV1473" s="45"/>
      <c r="AW1473" s="45"/>
    </row>
    <row r="1474" spans="38:49" ht="14.25" customHeight="1">
      <c r="AL1474" s="46"/>
      <c r="AM1474" s="45"/>
      <c r="AN1474" s="46"/>
      <c r="AO1474" s="45"/>
      <c r="AP1474" s="45"/>
      <c r="AQ1474" s="45"/>
      <c r="AR1474" s="45"/>
      <c r="AS1474" s="45"/>
      <c r="AT1474" s="45"/>
      <c r="AU1474" s="45"/>
      <c r="AV1474" s="45"/>
      <c r="AW1474" s="45"/>
    </row>
    <row r="1475" spans="38:49" ht="14.25" customHeight="1">
      <c r="AL1475" s="46"/>
      <c r="AM1475" s="45"/>
      <c r="AN1475" s="46"/>
      <c r="AO1475" s="45"/>
      <c r="AP1475" s="45"/>
      <c r="AQ1475" s="45"/>
      <c r="AR1475" s="45"/>
      <c r="AS1475" s="45"/>
      <c r="AT1475" s="45"/>
      <c r="AU1475" s="45"/>
      <c r="AV1475" s="45"/>
      <c r="AW1475" s="45"/>
    </row>
    <row r="1476" spans="38:49" ht="14.25" customHeight="1">
      <c r="AL1476" s="46"/>
      <c r="AM1476" s="45"/>
      <c r="AN1476" s="46"/>
      <c r="AO1476" s="45"/>
      <c r="AP1476" s="45"/>
      <c r="AQ1476" s="45"/>
      <c r="AR1476" s="45"/>
      <c r="AS1476" s="45"/>
      <c r="AT1476" s="45"/>
      <c r="AU1476" s="45"/>
      <c r="AV1476" s="45"/>
      <c r="AW1476" s="45"/>
    </row>
    <row r="1477" spans="38:49" ht="14.25" customHeight="1">
      <c r="AL1477" s="46"/>
      <c r="AM1477" s="45"/>
      <c r="AN1477" s="46"/>
      <c r="AO1477" s="45"/>
      <c r="AP1477" s="45"/>
      <c r="AQ1477" s="45"/>
      <c r="AR1477" s="45"/>
      <c r="AS1477" s="45"/>
      <c r="AT1477" s="45"/>
      <c r="AU1477" s="45"/>
      <c r="AV1477" s="45"/>
      <c r="AW1477" s="45"/>
    </row>
    <row r="1478" spans="38:49" ht="14.25" customHeight="1">
      <c r="AL1478" s="46"/>
      <c r="AM1478" s="45"/>
      <c r="AN1478" s="46"/>
      <c r="AO1478" s="45"/>
      <c r="AP1478" s="45"/>
      <c r="AQ1478" s="45"/>
      <c r="AR1478" s="45"/>
      <c r="AS1478" s="45"/>
      <c r="AT1478" s="45"/>
      <c r="AU1478" s="45"/>
      <c r="AV1478" s="45"/>
      <c r="AW1478" s="45"/>
    </row>
    <row r="1479" spans="38:49" ht="14.25" customHeight="1">
      <c r="AL1479" s="46"/>
      <c r="AM1479" s="45"/>
      <c r="AN1479" s="46"/>
      <c r="AO1479" s="45"/>
      <c r="AP1479" s="45"/>
      <c r="AQ1479" s="45"/>
      <c r="AR1479" s="45"/>
      <c r="AS1479" s="45"/>
      <c r="AT1479" s="45"/>
      <c r="AU1479" s="45"/>
      <c r="AV1479" s="45"/>
      <c r="AW1479" s="45"/>
    </row>
    <row r="1480" spans="38:49" ht="14.25" customHeight="1">
      <c r="AL1480" s="46"/>
      <c r="AM1480" s="45"/>
      <c r="AN1480" s="46"/>
      <c r="AO1480" s="45"/>
      <c r="AP1480" s="45"/>
      <c r="AQ1480" s="45"/>
      <c r="AR1480" s="45"/>
      <c r="AS1480" s="45"/>
      <c r="AT1480" s="45"/>
      <c r="AU1480" s="45"/>
      <c r="AV1480" s="45"/>
      <c r="AW1480" s="45"/>
    </row>
    <row r="1481" spans="38:49" ht="14.25" customHeight="1">
      <c r="AL1481" s="46"/>
      <c r="AM1481" s="45"/>
      <c r="AN1481" s="46"/>
      <c r="AO1481" s="45"/>
      <c r="AP1481" s="45"/>
      <c r="AQ1481" s="45"/>
      <c r="AR1481" s="45"/>
      <c r="AS1481" s="45"/>
      <c r="AT1481" s="45"/>
      <c r="AU1481" s="45"/>
      <c r="AV1481" s="45"/>
      <c r="AW1481" s="45"/>
    </row>
    <row r="1482" spans="38:49" ht="14.25" customHeight="1">
      <c r="AL1482" s="46"/>
      <c r="AM1482" s="45"/>
      <c r="AN1482" s="46"/>
      <c r="AO1482" s="45"/>
      <c r="AP1482" s="45"/>
      <c r="AQ1482" s="45"/>
      <c r="AR1482" s="45"/>
      <c r="AS1482" s="45"/>
      <c r="AT1482" s="45"/>
      <c r="AU1482" s="45"/>
      <c r="AV1482" s="45"/>
      <c r="AW1482" s="45"/>
    </row>
    <row r="1483" spans="38:49" ht="14.25" customHeight="1">
      <c r="AL1483" s="46"/>
      <c r="AM1483" s="45"/>
      <c r="AN1483" s="46"/>
      <c r="AO1483" s="45"/>
      <c r="AP1483" s="45"/>
      <c r="AQ1483" s="45"/>
      <c r="AR1483" s="45"/>
      <c r="AS1483" s="45"/>
      <c r="AT1483" s="45"/>
      <c r="AU1483" s="45"/>
      <c r="AV1483" s="45"/>
      <c r="AW1483" s="45"/>
    </row>
    <row r="1484" spans="38:49" ht="14.25" customHeight="1">
      <c r="AL1484" s="46"/>
      <c r="AM1484" s="45"/>
      <c r="AN1484" s="46"/>
      <c r="AO1484" s="45"/>
      <c r="AP1484" s="45"/>
      <c r="AQ1484" s="45"/>
      <c r="AR1484" s="45"/>
      <c r="AS1484" s="45"/>
      <c r="AT1484" s="45"/>
      <c r="AU1484" s="45"/>
      <c r="AV1484" s="45"/>
      <c r="AW1484" s="45"/>
    </row>
    <row r="1485" spans="38:49" ht="14.25" customHeight="1">
      <c r="AL1485" s="46"/>
      <c r="AM1485" s="45"/>
      <c r="AN1485" s="46"/>
      <c r="AO1485" s="45"/>
      <c r="AP1485" s="45"/>
      <c r="AQ1485" s="45"/>
      <c r="AR1485" s="45"/>
      <c r="AS1485" s="45"/>
      <c r="AT1485" s="45"/>
      <c r="AU1485" s="45"/>
      <c r="AV1485" s="45"/>
      <c r="AW1485" s="45"/>
    </row>
    <row r="1486" spans="38:49" ht="14.25" customHeight="1">
      <c r="AL1486" s="46"/>
      <c r="AM1486" s="45"/>
      <c r="AN1486" s="46"/>
      <c r="AO1486" s="45"/>
      <c r="AP1486" s="45"/>
      <c r="AQ1486" s="45"/>
      <c r="AR1486" s="45"/>
      <c r="AS1486" s="45"/>
      <c r="AT1486" s="45"/>
      <c r="AU1486" s="45"/>
      <c r="AV1486" s="45"/>
      <c r="AW1486" s="45"/>
    </row>
    <row r="1487" spans="38:49" ht="14.25" customHeight="1">
      <c r="AL1487" s="46"/>
      <c r="AM1487" s="45"/>
      <c r="AN1487" s="46"/>
      <c r="AO1487" s="45"/>
      <c r="AP1487" s="45"/>
      <c r="AQ1487" s="45"/>
      <c r="AR1487" s="45"/>
      <c r="AS1487" s="45"/>
      <c r="AT1487" s="45"/>
      <c r="AU1487" s="45"/>
      <c r="AV1487" s="45"/>
      <c r="AW1487" s="45"/>
    </row>
    <row r="1488" spans="38:49" ht="14.25" customHeight="1">
      <c r="AL1488" s="46"/>
      <c r="AM1488" s="45"/>
      <c r="AN1488" s="46"/>
      <c r="AO1488" s="45"/>
      <c r="AP1488" s="45"/>
      <c r="AQ1488" s="45"/>
      <c r="AR1488" s="45"/>
      <c r="AS1488" s="45"/>
      <c r="AT1488" s="45"/>
      <c r="AU1488" s="45"/>
      <c r="AV1488" s="45"/>
      <c r="AW1488" s="45"/>
    </row>
    <row r="1489" spans="38:49" ht="14.25" customHeight="1">
      <c r="AL1489" s="46"/>
      <c r="AM1489" s="45"/>
      <c r="AN1489" s="46"/>
      <c r="AO1489" s="45"/>
      <c r="AP1489" s="45"/>
      <c r="AQ1489" s="45"/>
      <c r="AR1489" s="45"/>
      <c r="AS1489" s="45"/>
      <c r="AT1489" s="45"/>
      <c r="AU1489" s="45"/>
      <c r="AV1489" s="45"/>
      <c r="AW1489" s="45"/>
    </row>
    <row r="1490" spans="38:49" ht="14.25" customHeight="1">
      <c r="AL1490" s="46"/>
      <c r="AM1490" s="45"/>
      <c r="AN1490" s="46"/>
      <c r="AO1490" s="45"/>
      <c r="AP1490" s="45"/>
      <c r="AQ1490" s="45"/>
      <c r="AR1490" s="45"/>
      <c r="AS1490" s="45"/>
      <c r="AT1490" s="45"/>
      <c r="AU1490" s="45"/>
      <c r="AV1490" s="45"/>
      <c r="AW1490" s="45"/>
    </row>
    <row r="1491" spans="38:49" ht="14.25" customHeight="1">
      <c r="AL1491" s="46"/>
      <c r="AM1491" s="45"/>
      <c r="AN1491" s="46"/>
      <c r="AO1491" s="45"/>
      <c r="AP1491" s="45"/>
      <c r="AQ1491" s="45"/>
      <c r="AR1491" s="45"/>
      <c r="AS1491" s="45"/>
      <c r="AT1491" s="45"/>
      <c r="AU1491" s="45"/>
      <c r="AV1491" s="45"/>
      <c r="AW1491" s="45"/>
    </row>
    <row r="1492" spans="38:49" ht="14.25" customHeight="1">
      <c r="AL1492" s="46"/>
      <c r="AM1492" s="45"/>
      <c r="AN1492" s="46"/>
      <c r="AO1492" s="45"/>
      <c r="AP1492" s="45"/>
      <c r="AQ1492" s="45"/>
      <c r="AR1492" s="45"/>
      <c r="AS1492" s="45"/>
      <c r="AT1492" s="45"/>
      <c r="AU1492" s="45"/>
      <c r="AV1492" s="45"/>
      <c r="AW1492" s="45"/>
    </row>
    <row r="1493" spans="38:49" ht="14.25" customHeight="1">
      <c r="AL1493" s="46"/>
      <c r="AM1493" s="45"/>
      <c r="AN1493" s="46"/>
      <c r="AO1493" s="45"/>
      <c r="AP1493" s="45"/>
      <c r="AQ1493" s="45"/>
      <c r="AR1493" s="45"/>
      <c r="AS1493" s="45"/>
      <c r="AT1493" s="45"/>
      <c r="AU1493" s="45"/>
      <c r="AV1493" s="45"/>
      <c r="AW1493" s="45"/>
    </row>
    <row r="1494" spans="38:49" ht="14.25" customHeight="1">
      <c r="AL1494" s="46"/>
      <c r="AM1494" s="45"/>
      <c r="AN1494" s="46"/>
      <c r="AO1494" s="45"/>
      <c r="AP1494" s="45"/>
      <c r="AQ1494" s="45"/>
      <c r="AR1494" s="45"/>
      <c r="AS1494" s="45"/>
      <c r="AT1494" s="45"/>
      <c r="AU1494" s="45"/>
      <c r="AV1494" s="45"/>
      <c r="AW1494" s="45"/>
    </row>
    <row r="1495" spans="38:49" ht="14.25" customHeight="1">
      <c r="AL1495" s="46"/>
      <c r="AM1495" s="45"/>
      <c r="AN1495" s="46"/>
      <c r="AO1495" s="45"/>
      <c r="AP1495" s="45"/>
      <c r="AQ1495" s="45"/>
      <c r="AR1495" s="45"/>
      <c r="AS1495" s="45"/>
      <c r="AT1495" s="45"/>
      <c r="AU1495" s="45"/>
      <c r="AV1495" s="45"/>
      <c r="AW1495" s="45"/>
    </row>
    <row r="1496" spans="38:49" ht="14.25" customHeight="1">
      <c r="AL1496" s="46"/>
      <c r="AM1496" s="45"/>
      <c r="AN1496" s="46"/>
      <c r="AO1496" s="45"/>
      <c r="AP1496" s="45"/>
      <c r="AQ1496" s="45"/>
      <c r="AR1496" s="45"/>
      <c r="AS1496" s="45"/>
      <c r="AT1496" s="45"/>
      <c r="AU1496" s="45"/>
      <c r="AV1496" s="45"/>
      <c r="AW1496" s="45"/>
    </row>
    <row r="1497" spans="38:49" ht="14.25" customHeight="1">
      <c r="AL1497" s="46"/>
      <c r="AM1497" s="45"/>
      <c r="AN1497" s="46"/>
      <c r="AO1497" s="45"/>
      <c r="AP1497" s="45"/>
      <c r="AQ1497" s="45"/>
      <c r="AR1497" s="45"/>
      <c r="AS1497" s="45"/>
      <c r="AT1497" s="45"/>
      <c r="AU1497" s="45"/>
      <c r="AV1497" s="45"/>
      <c r="AW1497" s="45"/>
    </row>
    <row r="1498" spans="38:49" ht="14.25" customHeight="1">
      <c r="AL1498" s="46"/>
      <c r="AM1498" s="45"/>
      <c r="AN1498" s="46"/>
      <c r="AO1498" s="45"/>
      <c r="AP1498" s="45"/>
      <c r="AQ1498" s="45"/>
      <c r="AR1498" s="45"/>
      <c r="AS1498" s="45"/>
      <c r="AT1498" s="45"/>
      <c r="AU1498" s="45"/>
      <c r="AV1498" s="45"/>
      <c r="AW1498" s="45"/>
    </row>
    <row r="1499" spans="38:49" ht="14.25" customHeight="1">
      <c r="AL1499" s="46"/>
      <c r="AM1499" s="45"/>
      <c r="AN1499" s="46"/>
      <c r="AO1499" s="45"/>
      <c r="AP1499" s="45"/>
      <c r="AQ1499" s="45"/>
      <c r="AR1499" s="45"/>
      <c r="AS1499" s="45"/>
      <c r="AT1499" s="45"/>
      <c r="AU1499" s="45"/>
      <c r="AV1499" s="45"/>
      <c r="AW1499" s="45"/>
    </row>
    <row r="1500" spans="38:49" ht="14.25" customHeight="1">
      <c r="AL1500" s="46"/>
      <c r="AM1500" s="45"/>
      <c r="AN1500" s="46"/>
      <c r="AO1500" s="45"/>
      <c r="AP1500" s="45"/>
      <c r="AQ1500" s="45"/>
      <c r="AR1500" s="45"/>
      <c r="AS1500" s="45"/>
      <c r="AT1500" s="45"/>
      <c r="AU1500" s="45"/>
      <c r="AV1500" s="45"/>
      <c r="AW1500" s="45"/>
    </row>
    <row r="1501" spans="38:49" ht="14.25" customHeight="1">
      <c r="AL1501" s="46"/>
      <c r="AM1501" s="45"/>
      <c r="AN1501" s="46"/>
      <c r="AO1501" s="45"/>
      <c r="AP1501" s="45"/>
      <c r="AQ1501" s="45"/>
      <c r="AR1501" s="45"/>
      <c r="AS1501" s="45"/>
      <c r="AT1501" s="45"/>
      <c r="AU1501" s="45"/>
      <c r="AV1501" s="45"/>
      <c r="AW1501" s="45"/>
    </row>
    <row r="1502" spans="38:49" ht="14.25" customHeight="1">
      <c r="AL1502" s="46"/>
      <c r="AM1502" s="45"/>
      <c r="AN1502" s="46"/>
      <c r="AO1502" s="45"/>
      <c r="AP1502" s="45"/>
      <c r="AQ1502" s="45"/>
      <c r="AR1502" s="45"/>
      <c r="AS1502" s="45"/>
      <c r="AT1502" s="45"/>
      <c r="AU1502" s="45"/>
      <c r="AV1502" s="45"/>
      <c r="AW1502" s="45"/>
    </row>
    <row r="1503" spans="38:49" ht="14.25" customHeight="1">
      <c r="AL1503" s="46"/>
      <c r="AM1503" s="45"/>
      <c r="AN1503" s="46"/>
      <c r="AO1503" s="45"/>
      <c r="AP1503" s="45"/>
      <c r="AQ1503" s="45"/>
      <c r="AR1503" s="45"/>
      <c r="AS1503" s="45"/>
      <c r="AT1503" s="45"/>
      <c r="AU1503" s="45"/>
      <c r="AV1503" s="45"/>
      <c r="AW1503" s="45"/>
    </row>
    <row r="1504" spans="38:49" ht="14.25" customHeight="1">
      <c r="AL1504" s="46"/>
      <c r="AM1504" s="45"/>
      <c r="AN1504" s="46"/>
      <c r="AO1504" s="45"/>
      <c r="AP1504" s="45"/>
      <c r="AQ1504" s="45"/>
      <c r="AR1504" s="45"/>
      <c r="AS1504" s="45"/>
      <c r="AT1504" s="45"/>
      <c r="AU1504" s="45"/>
      <c r="AV1504" s="45"/>
      <c r="AW1504" s="45"/>
    </row>
    <row r="1505" spans="38:49" ht="14.25" customHeight="1">
      <c r="AL1505" s="46"/>
      <c r="AM1505" s="45"/>
      <c r="AN1505" s="46"/>
      <c r="AO1505" s="45"/>
      <c r="AP1505" s="45"/>
      <c r="AQ1505" s="45"/>
      <c r="AR1505" s="45"/>
      <c r="AS1505" s="45"/>
      <c r="AT1505" s="45"/>
      <c r="AU1505" s="45"/>
      <c r="AV1505" s="45"/>
      <c r="AW1505" s="45"/>
    </row>
    <row r="1506" spans="38:49" ht="14.25" customHeight="1">
      <c r="AL1506" s="46"/>
      <c r="AM1506" s="45"/>
      <c r="AN1506" s="46"/>
      <c r="AO1506" s="45"/>
      <c r="AP1506" s="45"/>
      <c r="AQ1506" s="45"/>
      <c r="AR1506" s="45"/>
      <c r="AS1506" s="45"/>
      <c r="AT1506" s="45"/>
      <c r="AU1506" s="45"/>
      <c r="AV1506" s="45"/>
      <c r="AW1506" s="45"/>
    </row>
    <row r="1507" spans="38:49" ht="14.25" customHeight="1">
      <c r="AL1507" s="46"/>
      <c r="AM1507" s="45"/>
      <c r="AN1507" s="46"/>
      <c r="AO1507" s="45"/>
      <c r="AP1507" s="45"/>
      <c r="AQ1507" s="45"/>
      <c r="AR1507" s="45"/>
      <c r="AS1507" s="45"/>
      <c r="AT1507" s="45"/>
      <c r="AU1507" s="45"/>
      <c r="AV1507" s="45"/>
      <c r="AW1507" s="45"/>
    </row>
    <row r="1508" spans="38:49" ht="14.25" customHeight="1">
      <c r="AL1508" s="46"/>
      <c r="AM1508" s="45"/>
      <c r="AN1508" s="46"/>
      <c r="AO1508" s="45"/>
      <c r="AP1508" s="45"/>
      <c r="AQ1508" s="45"/>
      <c r="AR1508" s="45"/>
      <c r="AS1508" s="45"/>
      <c r="AT1508" s="45"/>
      <c r="AU1508" s="45"/>
      <c r="AV1508" s="45"/>
      <c r="AW1508" s="45"/>
    </row>
    <row r="1509" spans="38:49" ht="14.25" customHeight="1">
      <c r="AL1509" s="46"/>
      <c r="AM1509" s="45"/>
      <c r="AN1509" s="46"/>
      <c r="AO1509" s="45"/>
      <c r="AP1509" s="45"/>
      <c r="AQ1509" s="45"/>
      <c r="AR1509" s="45"/>
      <c r="AS1509" s="45"/>
      <c r="AT1509" s="45"/>
      <c r="AU1509" s="45"/>
      <c r="AV1509" s="45"/>
      <c r="AW1509" s="45"/>
    </row>
    <row r="1510" spans="38:49" ht="14.25" customHeight="1">
      <c r="AL1510" s="46"/>
      <c r="AM1510" s="45"/>
      <c r="AN1510" s="46"/>
      <c r="AO1510" s="45"/>
      <c r="AP1510" s="45"/>
      <c r="AQ1510" s="45"/>
      <c r="AR1510" s="45"/>
      <c r="AS1510" s="45"/>
      <c r="AT1510" s="45"/>
      <c r="AU1510" s="45"/>
      <c r="AV1510" s="45"/>
      <c r="AW1510" s="45"/>
    </row>
    <row r="1511" spans="38:49" ht="14.25" customHeight="1">
      <c r="AL1511" s="46"/>
      <c r="AM1511" s="45"/>
      <c r="AN1511" s="46"/>
      <c r="AO1511" s="45"/>
      <c r="AP1511" s="45"/>
      <c r="AQ1511" s="45"/>
      <c r="AR1511" s="45"/>
      <c r="AS1511" s="45"/>
      <c r="AT1511" s="45"/>
      <c r="AU1511" s="45"/>
      <c r="AV1511" s="45"/>
      <c r="AW1511" s="45"/>
    </row>
    <row r="1512" spans="38:49" ht="14.25" customHeight="1">
      <c r="AL1512" s="46"/>
      <c r="AM1512" s="45"/>
      <c r="AN1512" s="46"/>
      <c r="AO1512" s="45"/>
      <c r="AP1512" s="45"/>
      <c r="AQ1512" s="45"/>
      <c r="AR1512" s="45"/>
      <c r="AS1512" s="45"/>
      <c r="AT1512" s="45"/>
      <c r="AU1512" s="45"/>
      <c r="AV1512" s="45"/>
      <c r="AW1512" s="45"/>
    </row>
    <row r="1513" spans="38:49" ht="14.25" customHeight="1">
      <c r="AL1513" s="46"/>
      <c r="AM1513" s="45"/>
      <c r="AN1513" s="46"/>
      <c r="AO1513" s="45"/>
      <c r="AP1513" s="45"/>
      <c r="AQ1513" s="45"/>
      <c r="AR1513" s="45"/>
      <c r="AS1513" s="45"/>
      <c r="AT1513" s="45"/>
      <c r="AU1513" s="45"/>
      <c r="AV1513" s="45"/>
      <c r="AW1513" s="45"/>
    </row>
    <row r="1514" spans="38:49" ht="14.25" customHeight="1">
      <c r="AL1514" s="46"/>
      <c r="AM1514" s="45"/>
      <c r="AN1514" s="46"/>
      <c r="AO1514" s="45"/>
      <c r="AP1514" s="45"/>
      <c r="AQ1514" s="45"/>
      <c r="AR1514" s="45"/>
      <c r="AS1514" s="45"/>
      <c r="AT1514" s="45"/>
      <c r="AU1514" s="45"/>
      <c r="AV1514" s="45"/>
      <c r="AW1514" s="45"/>
    </row>
    <row r="1515" spans="38:49" ht="14.25" customHeight="1">
      <c r="AL1515" s="46"/>
      <c r="AM1515" s="45"/>
      <c r="AN1515" s="46"/>
      <c r="AO1515" s="45"/>
      <c r="AP1515" s="45"/>
      <c r="AQ1515" s="45"/>
      <c r="AR1515" s="45"/>
      <c r="AS1515" s="45"/>
      <c r="AT1515" s="45"/>
      <c r="AU1515" s="45"/>
      <c r="AV1515" s="45"/>
      <c r="AW1515" s="45"/>
    </row>
    <row r="1516" spans="38:49" ht="14.25" customHeight="1">
      <c r="AL1516" s="46"/>
      <c r="AM1516" s="45"/>
      <c r="AN1516" s="46"/>
      <c r="AO1516" s="45"/>
      <c r="AP1516" s="45"/>
      <c r="AQ1516" s="45"/>
      <c r="AR1516" s="45"/>
      <c r="AS1516" s="45"/>
      <c r="AT1516" s="45"/>
      <c r="AU1516" s="45"/>
      <c r="AV1516" s="45"/>
      <c r="AW1516" s="45"/>
    </row>
    <row r="1517" spans="38:49" ht="14.25" customHeight="1">
      <c r="AL1517" s="46"/>
      <c r="AM1517" s="45"/>
      <c r="AN1517" s="46"/>
      <c r="AO1517" s="45"/>
      <c r="AP1517" s="45"/>
      <c r="AQ1517" s="45"/>
      <c r="AR1517" s="45"/>
      <c r="AS1517" s="45"/>
      <c r="AT1517" s="45"/>
      <c r="AU1517" s="45"/>
      <c r="AV1517" s="45"/>
      <c r="AW1517" s="45"/>
    </row>
    <row r="1518" spans="38:49" ht="14.25" customHeight="1">
      <c r="AL1518" s="46"/>
      <c r="AM1518" s="45"/>
      <c r="AN1518" s="46"/>
      <c r="AO1518" s="45"/>
      <c r="AP1518" s="45"/>
      <c r="AQ1518" s="45"/>
      <c r="AR1518" s="45"/>
      <c r="AS1518" s="45"/>
      <c r="AT1518" s="45"/>
      <c r="AU1518" s="45"/>
      <c r="AV1518" s="45"/>
      <c r="AW1518" s="45"/>
    </row>
    <row r="1519" spans="38:49" ht="14.25" customHeight="1">
      <c r="AL1519" s="46"/>
      <c r="AM1519" s="45"/>
      <c r="AN1519" s="46"/>
      <c r="AO1519" s="45"/>
      <c r="AP1519" s="45"/>
      <c r="AQ1519" s="45"/>
      <c r="AR1519" s="45"/>
      <c r="AS1519" s="45"/>
      <c r="AT1519" s="45"/>
      <c r="AU1519" s="45"/>
      <c r="AV1519" s="45"/>
      <c r="AW1519" s="45"/>
    </row>
    <row r="1520" spans="38:49" ht="14.25" customHeight="1">
      <c r="AL1520" s="46"/>
      <c r="AM1520" s="45"/>
      <c r="AN1520" s="46"/>
      <c r="AO1520" s="45"/>
      <c r="AP1520" s="45"/>
      <c r="AQ1520" s="45"/>
      <c r="AR1520" s="45"/>
      <c r="AS1520" s="45"/>
      <c r="AT1520" s="45"/>
      <c r="AU1520" s="45"/>
      <c r="AV1520" s="45"/>
      <c r="AW1520" s="45"/>
    </row>
    <row r="1521" spans="38:49" ht="14.25" customHeight="1">
      <c r="AL1521" s="46"/>
      <c r="AM1521" s="45"/>
      <c r="AN1521" s="46"/>
      <c r="AO1521" s="45"/>
      <c r="AP1521" s="45"/>
      <c r="AQ1521" s="45"/>
      <c r="AR1521" s="45"/>
      <c r="AS1521" s="45"/>
      <c r="AT1521" s="45"/>
      <c r="AU1521" s="45"/>
      <c r="AV1521" s="45"/>
      <c r="AW1521" s="45"/>
    </row>
    <row r="1522" spans="38:49" ht="14.25" customHeight="1">
      <c r="AL1522" s="46"/>
      <c r="AM1522" s="45"/>
      <c r="AN1522" s="46"/>
      <c r="AO1522" s="45"/>
      <c r="AP1522" s="45"/>
      <c r="AQ1522" s="45"/>
      <c r="AR1522" s="45"/>
      <c r="AS1522" s="45"/>
      <c r="AT1522" s="45"/>
      <c r="AU1522" s="45"/>
      <c r="AV1522" s="45"/>
      <c r="AW1522" s="45"/>
    </row>
    <row r="1523" spans="38:49" ht="14.25" customHeight="1">
      <c r="AL1523" s="46"/>
      <c r="AM1523" s="45"/>
      <c r="AN1523" s="46"/>
      <c r="AO1523" s="45"/>
      <c r="AP1523" s="45"/>
      <c r="AQ1523" s="45"/>
      <c r="AR1523" s="45"/>
      <c r="AS1523" s="45"/>
      <c r="AT1523" s="45"/>
      <c r="AU1523" s="45"/>
      <c r="AV1523" s="45"/>
      <c r="AW1523" s="45"/>
    </row>
    <row r="1524" spans="38:49" ht="14.25" customHeight="1">
      <c r="AL1524" s="46"/>
      <c r="AM1524" s="45"/>
      <c r="AN1524" s="46"/>
      <c r="AO1524" s="45"/>
      <c r="AP1524" s="45"/>
      <c r="AQ1524" s="45"/>
      <c r="AR1524" s="45"/>
      <c r="AS1524" s="45"/>
      <c r="AT1524" s="45"/>
      <c r="AU1524" s="45"/>
      <c r="AV1524" s="45"/>
      <c r="AW1524" s="45"/>
    </row>
    <row r="1525" spans="38:49" ht="14.25" customHeight="1">
      <c r="AL1525" s="46"/>
      <c r="AM1525" s="45"/>
      <c r="AN1525" s="46"/>
      <c r="AO1525" s="45"/>
      <c r="AP1525" s="45"/>
      <c r="AQ1525" s="45"/>
      <c r="AR1525" s="45"/>
      <c r="AS1525" s="45"/>
      <c r="AT1525" s="45"/>
      <c r="AU1525" s="45"/>
      <c r="AV1525" s="45"/>
      <c r="AW1525" s="45"/>
    </row>
    <row r="1526" spans="38:49" ht="14.25" customHeight="1">
      <c r="AL1526" s="46"/>
      <c r="AM1526" s="45"/>
      <c r="AN1526" s="46"/>
      <c r="AO1526" s="45"/>
      <c r="AP1526" s="45"/>
      <c r="AQ1526" s="45"/>
      <c r="AR1526" s="45"/>
      <c r="AS1526" s="45"/>
      <c r="AT1526" s="45"/>
      <c r="AU1526" s="45"/>
      <c r="AV1526" s="45"/>
      <c r="AW1526" s="45"/>
    </row>
    <row r="1527" spans="38:49" ht="14.25" customHeight="1">
      <c r="AL1527" s="46"/>
      <c r="AM1527" s="45"/>
      <c r="AN1527" s="46"/>
      <c r="AO1527" s="45"/>
      <c r="AP1527" s="45"/>
      <c r="AQ1527" s="45"/>
      <c r="AR1527" s="45"/>
      <c r="AS1527" s="45"/>
      <c r="AT1527" s="45"/>
      <c r="AU1527" s="45"/>
      <c r="AV1527" s="45"/>
      <c r="AW1527" s="45"/>
    </row>
    <row r="1528" spans="38:49" ht="14.25" customHeight="1">
      <c r="AL1528" s="46"/>
      <c r="AM1528" s="45"/>
      <c r="AN1528" s="46"/>
      <c r="AO1528" s="45"/>
      <c r="AP1528" s="45"/>
      <c r="AQ1528" s="45"/>
      <c r="AR1528" s="45"/>
      <c r="AS1528" s="45"/>
      <c r="AT1528" s="45"/>
      <c r="AU1528" s="45"/>
      <c r="AV1528" s="45"/>
      <c r="AW1528" s="45"/>
    </row>
    <row r="1529" spans="38:49" ht="14.25" customHeight="1">
      <c r="AL1529" s="46"/>
      <c r="AM1529" s="45"/>
      <c r="AN1529" s="46"/>
      <c r="AO1529" s="45"/>
      <c r="AP1529" s="45"/>
      <c r="AQ1529" s="45"/>
      <c r="AR1529" s="45"/>
      <c r="AS1529" s="45"/>
      <c r="AT1529" s="45"/>
      <c r="AU1529" s="45"/>
      <c r="AV1529" s="45"/>
      <c r="AW1529" s="45"/>
    </row>
    <row r="1530" spans="38:49" ht="14.25" customHeight="1">
      <c r="AL1530" s="46"/>
      <c r="AM1530" s="45"/>
      <c r="AN1530" s="46"/>
      <c r="AO1530" s="45"/>
      <c r="AP1530" s="45"/>
      <c r="AQ1530" s="45"/>
      <c r="AR1530" s="45"/>
      <c r="AS1530" s="45"/>
      <c r="AT1530" s="45"/>
      <c r="AU1530" s="45"/>
      <c r="AV1530" s="45"/>
      <c r="AW1530" s="45"/>
    </row>
    <row r="1531" spans="38:49" ht="14.25" customHeight="1">
      <c r="AL1531" s="46"/>
      <c r="AM1531" s="45"/>
      <c r="AN1531" s="46"/>
      <c r="AO1531" s="45"/>
      <c r="AP1531" s="45"/>
      <c r="AQ1531" s="45"/>
      <c r="AR1531" s="45"/>
      <c r="AS1531" s="45"/>
      <c r="AT1531" s="45"/>
      <c r="AU1531" s="45"/>
      <c r="AV1531" s="45"/>
      <c r="AW1531" s="45"/>
    </row>
    <row r="1532" spans="38:49" ht="14.25" customHeight="1">
      <c r="AL1532" s="46"/>
      <c r="AM1532" s="45"/>
      <c r="AN1532" s="46"/>
      <c r="AO1532" s="45"/>
      <c r="AP1532" s="45"/>
      <c r="AQ1532" s="45"/>
      <c r="AR1532" s="45"/>
      <c r="AS1532" s="45"/>
      <c r="AT1532" s="45"/>
      <c r="AU1532" s="45"/>
      <c r="AV1532" s="45"/>
      <c r="AW1532" s="45"/>
    </row>
    <row r="1533" spans="38:49" ht="14.25" customHeight="1">
      <c r="AL1533" s="46"/>
      <c r="AM1533" s="45"/>
      <c r="AN1533" s="46"/>
      <c r="AO1533" s="45"/>
      <c r="AP1533" s="45"/>
      <c r="AQ1533" s="45"/>
      <c r="AR1533" s="45"/>
      <c r="AS1533" s="45"/>
      <c r="AT1533" s="45"/>
      <c r="AU1533" s="45"/>
      <c r="AV1533" s="45"/>
      <c r="AW1533" s="45"/>
    </row>
    <row r="1534" spans="38:49" ht="14.25" customHeight="1">
      <c r="AL1534" s="46"/>
      <c r="AM1534" s="45"/>
      <c r="AN1534" s="46"/>
      <c r="AO1534" s="45"/>
      <c r="AP1534" s="45"/>
      <c r="AQ1534" s="45"/>
      <c r="AR1534" s="45"/>
      <c r="AS1534" s="45"/>
      <c r="AT1534" s="45"/>
      <c r="AU1534" s="45"/>
      <c r="AV1534" s="45"/>
      <c r="AW1534" s="45"/>
    </row>
    <row r="1535" spans="38:49" ht="14.25" customHeight="1">
      <c r="AL1535" s="46"/>
      <c r="AM1535" s="45"/>
      <c r="AN1535" s="46"/>
      <c r="AO1535" s="45"/>
      <c r="AP1535" s="45"/>
      <c r="AQ1535" s="45"/>
      <c r="AR1535" s="45"/>
      <c r="AS1535" s="45"/>
      <c r="AT1535" s="45"/>
      <c r="AU1535" s="45"/>
      <c r="AV1535" s="45"/>
      <c r="AW1535" s="45"/>
    </row>
    <row r="1536" spans="38:49" ht="14.25" customHeight="1">
      <c r="AL1536" s="46"/>
      <c r="AM1536" s="45"/>
      <c r="AN1536" s="46"/>
      <c r="AO1536" s="45"/>
      <c r="AP1536" s="45"/>
      <c r="AQ1536" s="45"/>
      <c r="AR1536" s="45"/>
      <c r="AS1536" s="45"/>
      <c r="AT1536" s="45"/>
      <c r="AU1536" s="45"/>
      <c r="AV1536" s="45"/>
      <c r="AW1536" s="45"/>
    </row>
    <row r="1537" spans="38:49" ht="14.25" customHeight="1">
      <c r="AL1537" s="46"/>
      <c r="AM1537" s="45"/>
      <c r="AN1537" s="46"/>
      <c r="AO1537" s="45"/>
      <c r="AP1537" s="45"/>
      <c r="AQ1537" s="45"/>
      <c r="AR1537" s="45"/>
      <c r="AS1537" s="45"/>
      <c r="AT1537" s="45"/>
      <c r="AU1537" s="45"/>
      <c r="AV1537" s="45"/>
      <c r="AW1537" s="45"/>
    </row>
    <row r="1538" spans="38:49" ht="14.25" customHeight="1">
      <c r="AL1538" s="46"/>
      <c r="AM1538" s="45"/>
      <c r="AN1538" s="46"/>
      <c r="AO1538" s="45"/>
      <c r="AP1538" s="45"/>
      <c r="AQ1538" s="45"/>
      <c r="AR1538" s="45"/>
      <c r="AS1538" s="45"/>
      <c r="AT1538" s="45"/>
      <c r="AU1538" s="45"/>
      <c r="AV1538" s="45"/>
      <c r="AW1538" s="45"/>
    </row>
    <row r="1539" spans="38:49" ht="14.25" customHeight="1">
      <c r="AL1539" s="46"/>
      <c r="AM1539" s="45"/>
      <c r="AN1539" s="46"/>
      <c r="AO1539" s="45"/>
      <c r="AP1539" s="45"/>
      <c r="AQ1539" s="45"/>
      <c r="AR1539" s="45"/>
      <c r="AS1539" s="45"/>
      <c r="AT1539" s="45"/>
      <c r="AU1539" s="45"/>
      <c r="AV1539" s="45"/>
      <c r="AW1539" s="45"/>
    </row>
    <row r="1540" spans="38:49" ht="14.25" customHeight="1">
      <c r="AL1540" s="46"/>
      <c r="AM1540" s="45"/>
      <c r="AN1540" s="46"/>
      <c r="AO1540" s="45"/>
      <c r="AP1540" s="45"/>
      <c r="AQ1540" s="45"/>
      <c r="AR1540" s="45"/>
      <c r="AS1540" s="45"/>
      <c r="AT1540" s="45"/>
      <c r="AU1540" s="45"/>
      <c r="AV1540" s="45"/>
      <c r="AW1540" s="45"/>
    </row>
    <row r="1541" spans="38:49" ht="14.25" customHeight="1">
      <c r="AL1541" s="46"/>
      <c r="AM1541" s="45"/>
      <c r="AN1541" s="46"/>
      <c r="AO1541" s="45"/>
      <c r="AP1541" s="45"/>
      <c r="AQ1541" s="45"/>
      <c r="AR1541" s="45"/>
      <c r="AS1541" s="45"/>
      <c r="AT1541" s="45"/>
      <c r="AU1541" s="45"/>
      <c r="AV1541" s="45"/>
      <c r="AW1541" s="45"/>
    </row>
    <row r="1542" spans="38:49" ht="14.25" customHeight="1">
      <c r="AL1542" s="46"/>
      <c r="AM1542" s="45"/>
      <c r="AN1542" s="46"/>
      <c r="AO1542" s="45"/>
      <c r="AP1542" s="45"/>
      <c r="AQ1542" s="45"/>
      <c r="AR1542" s="45"/>
      <c r="AS1542" s="45"/>
      <c r="AT1542" s="45"/>
      <c r="AU1542" s="45"/>
      <c r="AV1542" s="45"/>
      <c r="AW1542" s="45"/>
    </row>
    <row r="1543" spans="38:49" ht="14.25" customHeight="1">
      <c r="AL1543" s="46"/>
      <c r="AM1543" s="45"/>
      <c r="AN1543" s="46"/>
      <c r="AO1543" s="45"/>
      <c r="AP1543" s="45"/>
      <c r="AQ1543" s="45"/>
      <c r="AR1543" s="45"/>
      <c r="AS1543" s="45"/>
      <c r="AT1543" s="45"/>
      <c r="AU1543" s="45"/>
      <c r="AV1543" s="45"/>
      <c r="AW1543" s="45"/>
    </row>
    <row r="1544" spans="38:49" ht="14.25" customHeight="1">
      <c r="AL1544" s="46"/>
      <c r="AM1544" s="45"/>
      <c r="AN1544" s="46"/>
      <c r="AO1544" s="45"/>
      <c r="AP1544" s="45"/>
      <c r="AQ1544" s="45"/>
      <c r="AR1544" s="45"/>
      <c r="AS1544" s="45"/>
      <c r="AT1544" s="45"/>
      <c r="AU1544" s="45"/>
      <c r="AV1544" s="45"/>
      <c r="AW1544" s="45"/>
    </row>
    <row r="1545" spans="38:49" ht="14.25" customHeight="1">
      <c r="AL1545" s="46"/>
      <c r="AM1545" s="45"/>
      <c r="AN1545" s="46"/>
      <c r="AO1545" s="45"/>
      <c r="AP1545" s="45"/>
      <c r="AQ1545" s="45"/>
      <c r="AR1545" s="45"/>
      <c r="AS1545" s="45"/>
      <c r="AT1545" s="45"/>
      <c r="AU1545" s="45"/>
      <c r="AV1545" s="45"/>
      <c r="AW1545" s="45"/>
    </row>
    <row r="1546" spans="38:49" ht="14.25" customHeight="1">
      <c r="AL1546" s="46"/>
      <c r="AM1546" s="45"/>
      <c r="AN1546" s="46"/>
      <c r="AO1546" s="45"/>
      <c r="AP1546" s="45"/>
      <c r="AQ1546" s="45"/>
      <c r="AR1546" s="45"/>
      <c r="AS1546" s="45"/>
      <c r="AT1546" s="45"/>
      <c r="AU1546" s="45"/>
      <c r="AV1546" s="45"/>
      <c r="AW1546" s="45"/>
    </row>
    <row r="1547" spans="38:49" ht="14.25" customHeight="1">
      <c r="AL1547" s="46"/>
      <c r="AM1547" s="45"/>
      <c r="AN1547" s="46"/>
      <c r="AO1547" s="45"/>
      <c r="AP1547" s="45"/>
      <c r="AQ1547" s="45"/>
      <c r="AR1547" s="45"/>
      <c r="AS1547" s="45"/>
      <c r="AT1547" s="45"/>
      <c r="AU1547" s="45"/>
      <c r="AV1547" s="45"/>
      <c r="AW1547" s="45"/>
    </row>
    <row r="1548" spans="38:49" ht="14.25" customHeight="1">
      <c r="AL1548" s="46"/>
      <c r="AM1548" s="45"/>
      <c r="AN1548" s="46"/>
      <c r="AO1548" s="45"/>
      <c r="AP1548" s="45"/>
      <c r="AQ1548" s="45"/>
      <c r="AR1548" s="45"/>
      <c r="AS1548" s="45"/>
      <c r="AT1548" s="45"/>
      <c r="AU1548" s="45"/>
      <c r="AV1548" s="45"/>
      <c r="AW1548" s="45"/>
    </row>
    <row r="1549" spans="38:49" ht="14.25" customHeight="1">
      <c r="AL1549" s="46"/>
      <c r="AM1549" s="45"/>
      <c r="AN1549" s="46"/>
      <c r="AO1549" s="45"/>
      <c r="AP1549" s="45"/>
      <c r="AQ1549" s="45"/>
      <c r="AR1549" s="45"/>
      <c r="AS1549" s="45"/>
      <c r="AT1549" s="45"/>
      <c r="AU1549" s="45"/>
      <c r="AV1549" s="45"/>
      <c r="AW1549" s="45"/>
    </row>
    <row r="1550" spans="38:49" ht="14.25" customHeight="1">
      <c r="AL1550" s="46"/>
      <c r="AM1550" s="45"/>
      <c r="AN1550" s="46"/>
      <c r="AO1550" s="45"/>
      <c r="AP1550" s="45"/>
      <c r="AQ1550" s="45"/>
      <c r="AR1550" s="45"/>
      <c r="AS1550" s="45"/>
      <c r="AT1550" s="45"/>
      <c r="AU1550" s="45"/>
      <c r="AV1550" s="45"/>
      <c r="AW1550" s="45"/>
    </row>
    <row r="1551" spans="38:49" ht="14.25" customHeight="1">
      <c r="AL1551" s="46"/>
      <c r="AM1551" s="45"/>
      <c r="AN1551" s="46"/>
      <c r="AO1551" s="45"/>
      <c r="AP1551" s="45"/>
      <c r="AQ1551" s="45"/>
      <c r="AR1551" s="45"/>
      <c r="AS1551" s="45"/>
      <c r="AT1551" s="45"/>
      <c r="AU1551" s="45"/>
      <c r="AV1551" s="45"/>
      <c r="AW1551" s="45"/>
    </row>
    <row r="1552" spans="38:49" ht="14.25" customHeight="1">
      <c r="AL1552" s="46"/>
      <c r="AM1552" s="45"/>
      <c r="AN1552" s="46"/>
      <c r="AO1552" s="45"/>
      <c r="AP1552" s="45"/>
      <c r="AQ1552" s="45"/>
      <c r="AR1552" s="45"/>
      <c r="AS1552" s="45"/>
      <c r="AT1552" s="45"/>
      <c r="AU1552" s="45"/>
      <c r="AV1552" s="45"/>
      <c r="AW1552" s="45"/>
    </row>
    <row r="1553" spans="38:49" ht="14.25" customHeight="1">
      <c r="AL1553" s="46"/>
      <c r="AM1553" s="45"/>
      <c r="AN1553" s="46"/>
      <c r="AO1553" s="45"/>
      <c r="AP1553" s="45"/>
      <c r="AQ1553" s="45"/>
      <c r="AR1553" s="45"/>
      <c r="AS1553" s="45"/>
      <c r="AT1553" s="45"/>
      <c r="AU1553" s="45"/>
      <c r="AV1553" s="45"/>
      <c r="AW1553" s="45"/>
    </row>
    <row r="1554" spans="38:49" ht="14.25" customHeight="1">
      <c r="AL1554" s="46"/>
      <c r="AM1554" s="45"/>
      <c r="AN1554" s="46"/>
      <c r="AO1554" s="45"/>
      <c r="AP1554" s="45"/>
      <c r="AQ1554" s="45"/>
      <c r="AR1554" s="45"/>
      <c r="AS1554" s="45"/>
      <c r="AT1554" s="45"/>
      <c r="AU1554" s="45"/>
      <c r="AV1554" s="45"/>
      <c r="AW1554" s="45"/>
    </row>
    <row r="1555" spans="38:49" ht="14.25" customHeight="1">
      <c r="AL1555" s="46"/>
      <c r="AM1555" s="45"/>
      <c r="AN1555" s="46"/>
      <c r="AO1555" s="45"/>
      <c r="AP1555" s="45"/>
      <c r="AQ1555" s="45"/>
      <c r="AR1555" s="45"/>
      <c r="AS1555" s="45"/>
      <c r="AT1555" s="45"/>
      <c r="AU1555" s="45"/>
      <c r="AV1555" s="45"/>
      <c r="AW1555" s="45"/>
    </row>
    <row r="1556" spans="38:49" ht="14.25" customHeight="1">
      <c r="AL1556" s="46"/>
      <c r="AM1556" s="45"/>
      <c r="AN1556" s="46"/>
      <c r="AO1556" s="45"/>
      <c r="AP1556" s="45"/>
      <c r="AQ1556" s="45"/>
      <c r="AR1556" s="45"/>
      <c r="AS1556" s="45"/>
      <c r="AT1556" s="45"/>
      <c r="AU1556" s="45"/>
      <c r="AV1556" s="45"/>
      <c r="AW1556" s="45"/>
    </row>
    <row r="1557" spans="38:49" ht="14.25" customHeight="1">
      <c r="AL1557" s="46"/>
      <c r="AM1557" s="45"/>
      <c r="AN1557" s="46"/>
      <c r="AO1557" s="45"/>
      <c r="AP1557" s="45"/>
      <c r="AQ1557" s="45"/>
      <c r="AR1557" s="45"/>
      <c r="AS1557" s="45"/>
      <c r="AT1557" s="45"/>
      <c r="AU1557" s="45"/>
      <c r="AV1557" s="45"/>
      <c r="AW1557" s="45"/>
    </row>
    <row r="1558" spans="38:49" ht="14.25" customHeight="1">
      <c r="AL1558" s="46"/>
      <c r="AM1558" s="45"/>
      <c r="AN1558" s="46"/>
      <c r="AO1558" s="45"/>
      <c r="AP1558" s="45"/>
      <c r="AQ1558" s="45"/>
      <c r="AR1558" s="45"/>
      <c r="AS1558" s="45"/>
      <c r="AT1558" s="45"/>
      <c r="AU1558" s="45"/>
      <c r="AV1558" s="45"/>
      <c r="AW1558" s="45"/>
    </row>
    <row r="1559" spans="38:49" ht="14.25" customHeight="1">
      <c r="AL1559" s="46"/>
      <c r="AM1559" s="45"/>
      <c r="AN1559" s="46"/>
      <c r="AO1559" s="45"/>
      <c r="AP1559" s="45"/>
      <c r="AQ1559" s="45"/>
      <c r="AR1559" s="45"/>
      <c r="AS1559" s="45"/>
      <c r="AT1559" s="45"/>
      <c r="AU1559" s="45"/>
      <c r="AV1559" s="45"/>
      <c r="AW1559" s="45"/>
    </row>
    <row r="1560" spans="38:49" ht="14.25" customHeight="1">
      <c r="AL1560" s="46"/>
      <c r="AM1560" s="45"/>
      <c r="AN1560" s="46"/>
      <c r="AO1560" s="45"/>
      <c r="AP1560" s="45"/>
      <c r="AQ1560" s="45"/>
      <c r="AR1560" s="45"/>
      <c r="AS1560" s="45"/>
      <c r="AT1560" s="45"/>
      <c r="AU1560" s="45"/>
      <c r="AV1560" s="45"/>
      <c r="AW1560" s="45"/>
    </row>
    <row r="1561" spans="38:49" ht="14.25" customHeight="1">
      <c r="AL1561" s="46"/>
      <c r="AM1561" s="45"/>
      <c r="AN1561" s="46"/>
      <c r="AO1561" s="45"/>
      <c r="AP1561" s="45"/>
      <c r="AQ1561" s="45"/>
      <c r="AR1561" s="45"/>
      <c r="AS1561" s="45"/>
      <c r="AT1561" s="45"/>
      <c r="AU1561" s="45"/>
      <c r="AV1561" s="45"/>
      <c r="AW1561" s="45"/>
    </row>
    <row r="1562" spans="38:49" ht="14.25" customHeight="1">
      <c r="AL1562" s="46"/>
      <c r="AM1562" s="45"/>
      <c r="AN1562" s="46"/>
      <c r="AO1562" s="45"/>
      <c r="AP1562" s="45"/>
      <c r="AQ1562" s="45"/>
      <c r="AR1562" s="45"/>
      <c r="AS1562" s="45"/>
      <c r="AT1562" s="45"/>
      <c r="AU1562" s="45"/>
      <c r="AV1562" s="45"/>
      <c r="AW1562" s="45"/>
    </row>
    <row r="1563" spans="38:49" ht="14.25" customHeight="1">
      <c r="AL1563" s="46"/>
      <c r="AM1563" s="45"/>
      <c r="AN1563" s="46"/>
      <c r="AO1563" s="45"/>
      <c r="AP1563" s="45"/>
      <c r="AQ1563" s="45"/>
      <c r="AR1563" s="45"/>
      <c r="AS1563" s="45"/>
      <c r="AT1563" s="45"/>
      <c r="AU1563" s="45"/>
      <c r="AV1563" s="45"/>
      <c r="AW1563" s="45"/>
    </row>
    <row r="1564" spans="38:49" ht="14.25" customHeight="1">
      <c r="AL1564" s="46"/>
      <c r="AM1564" s="45"/>
      <c r="AN1564" s="46"/>
      <c r="AO1564" s="45"/>
      <c r="AP1564" s="45"/>
      <c r="AQ1564" s="45"/>
      <c r="AR1564" s="45"/>
      <c r="AS1564" s="45"/>
      <c r="AT1564" s="45"/>
      <c r="AU1564" s="45"/>
      <c r="AV1564" s="45"/>
      <c r="AW1564" s="45"/>
    </row>
    <row r="1565" spans="38:49" ht="14.25" customHeight="1">
      <c r="AL1565" s="46"/>
      <c r="AM1565" s="45"/>
      <c r="AN1565" s="46"/>
      <c r="AO1565" s="45"/>
      <c r="AP1565" s="45"/>
      <c r="AQ1565" s="45"/>
      <c r="AR1565" s="45"/>
      <c r="AS1565" s="45"/>
      <c r="AT1565" s="45"/>
      <c r="AU1565" s="45"/>
      <c r="AV1565" s="45"/>
      <c r="AW1565" s="45"/>
    </row>
    <row r="1566" spans="38:49" ht="14.25" customHeight="1">
      <c r="AL1566" s="46"/>
      <c r="AM1566" s="45"/>
      <c r="AN1566" s="46"/>
      <c r="AO1566" s="45"/>
      <c r="AP1566" s="45"/>
      <c r="AQ1566" s="45"/>
      <c r="AR1566" s="45"/>
      <c r="AS1566" s="45"/>
      <c r="AT1566" s="45"/>
      <c r="AU1566" s="45"/>
      <c r="AV1566" s="45"/>
      <c r="AW1566" s="45"/>
    </row>
    <row r="1567" spans="38:49" ht="14.25" customHeight="1">
      <c r="AL1567" s="46"/>
      <c r="AM1567" s="45"/>
      <c r="AN1567" s="46"/>
      <c r="AO1567" s="45"/>
      <c r="AP1567" s="45"/>
      <c r="AQ1567" s="45"/>
      <c r="AR1567" s="45"/>
      <c r="AS1567" s="45"/>
      <c r="AT1567" s="45"/>
      <c r="AU1567" s="45"/>
      <c r="AV1567" s="45"/>
      <c r="AW1567" s="45"/>
    </row>
    <row r="1568" spans="38:49" ht="14.25" customHeight="1">
      <c r="AL1568" s="46"/>
      <c r="AM1568" s="45"/>
      <c r="AN1568" s="46"/>
      <c r="AO1568" s="45"/>
      <c r="AP1568" s="45"/>
      <c r="AQ1568" s="45"/>
      <c r="AR1568" s="45"/>
      <c r="AS1568" s="45"/>
      <c r="AT1568" s="45"/>
      <c r="AU1568" s="45"/>
      <c r="AV1568" s="45"/>
      <c r="AW1568" s="45"/>
    </row>
    <row r="1569" spans="38:49" ht="14.25" customHeight="1">
      <c r="AL1569" s="46"/>
      <c r="AM1569" s="45"/>
      <c r="AN1569" s="46"/>
      <c r="AO1569" s="45"/>
      <c r="AP1569" s="45"/>
      <c r="AQ1569" s="45"/>
      <c r="AR1569" s="45"/>
      <c r="AS1569" s="45"/>
      <c r="AT1569" s="45"/>
      <c r="AU1569" s="45"/>
      <c r="AV1569" s="45"/>
      <c r="AW1569" s="45"/>
    </row>
    <row r="1570" spans="38:49" ht="14.25" customHeight="1">
      <c r="AL1570" s="46"/>
      <c r="AM1570" s="45"/>
      <c r="AN1570" s="46"/>
      <c r="AO1570" s="45"/>
      <c r="AP1570" s="45"/>
      <c r="AQ1570" s="45"/>
      <c r="AR1570" s="45"/>
      <c r="AS1570" s="45"/>
      <c r="AT1570" s="45"/>
      <c r="AU1570" s="45"/>
      <c r="AV1570" s="45"/>
      <c r="AW1570" s="45"/>
    </row>
    <row r="1571" spans="38:49" ht="14.25" customHeight="1">
      <c r="AL1571" s="46"/>
      <c r="AM1571" s="45"/>
      <c r="AN1571" s="46"/>
      <c r="AO1571" s="45"/>
      <c r="AP1571" s="45"/>
      <c r="AQ1571" s="45"/>
      <c r="AR1571" s="45"/>
      <c r="AS1571" s="45"/>
      <c r="AT1571" s="45"/>
      <c r="AU1571" s="45"/>
      <c r="AV1571" s="45"/>
      <c r="AW1571" s="45"/>
    </row>
    <row r="1572" spans="38:49" ht="14.25" customHeight="1">
      <c r="AL1572" s="46"/>
      <c r="AM1572" s="45"/>
      <c r="AN1572" s="46"/>
      <c r="AO1572" s="45"/>
      <c r="AP1572" s="45"/>
      <c r="AQ1572" s="45"/>
      <c r="AR1572" s="45"/>
      <c r="AS1572" s="45"/>
      <c r="AT1572" s="45"/>
      <c r="AU1572" s="45"/>
      <c r="AV1572" s="45"/>
      <c r="AW1572" s="45"/>
    </row>
    <row r="1573" spans="38:49" ht="14.25" customHeight="1">
      <c r="AL1573" s="46"/>
      <c r="AM1573" s="45"/>
      <c r="AN1573" s="46"/>
      <c r="AO1573" s="45"/>
      <c r="AP1573" s="45"/>
      <c r="AQ1573" s="45"/>
      <c r="AR1573" s="45"/>
      <c r="AS1573" s="45"/>
      <c r="AT1573" s="45"/>
      <c r="AU1573" s="45"/>
      <c r="AV1573" s="45"/>
      <c r="AW1573" s="45"/>
    </row>
    <row r="1574" spans="38:49" ht="14.25" customHeight="1">
      <c r="AL1574" s="46"/>
      <c r="AM1574" s="45"/>
      <c r="AN1574" s="46"/>
      <c r="AO1574" s="45"/>
      <c r="AP1574" s="45"/>
      <c r="AQ1574" s="45"/>
      <c r="AR1574" s="45"/>
      <c r="AS1574" s="45"/>
      <c r="AT1574" s="45"/>
      <c r="AU1574" s="45"/>
      <c r="AV1574" s="45"/>
      <c r="AW1574" s="45"/>
    </row>
    <row r="1575" spans="38:49" ht="14.25" customHeight="1">
      <c r="AL1575" s="46"/>
      <c r="AM1575" s="45"/>
      <c r="AN1575" s="46"/>
      <c r="AO1575" s="45"/>
      <c r="AP1575" s="45"/>
      <c r="AQ1575" s="45"/>
      <c r="AR1575" s="45"/>
      <c r="AS1575" s="45"/>
      <c r="AT1575" s="45"/>
      <c r="AU1575" s="45"/>
      <c r="AV1575" s="45"/>
      <c r="AW1575" s="45"/>
    </row>
    <row r="1576" spans="38:49" ht="14.25" customHeight="1">
      <c r="AL1576" s="46"/>
      <c r="AM1576" s="45"/>
      <c r="AN1576" s="46"/>
      <c r="AO1576" s="45"/>
      <c r="AP1576" s="45"/>
      <c r="AQ1576" s="45"/>
      <c r="AR1576" s="45"/>
      <c r="AS1576" s="45"/>
      <c r="AT1576" s="45"/>
      <c r="AU1576" s="45"/>
      <c r="AV1576" s="45"/>
      <c r="AW1576" s="45"/>
    </row>
    <row r="1577" spans="38:49" ht="14.25" customHeight="1">
      <c r="AL1577" s="46"/>
      <c r="AM1577" s="45"/>
      <c r="AN1577" s="46"/>
      <c r="AO1577" s="45"/>
      <c r="AP1577" s="45"/>
      <c r="AQ1577" s="45"/>
      <c r="AR1577" s="45"/>
      <c r="AS1577" s="45"/>
      <c r="AT1577" s="45"/>
      <c r="AU1577" s="45"/>
      <c r="AV1577" s="45"/>
      <c r="AW1577" s="45"/>
    </row>
    <row r="1578" spans="38:49" ht="14.25" customHeight="1">
      <c r="AL1578" s="46"/>
      <c r="AM1578" s="45"/>
      <c r="AN1578" s="46"/>
      <c r="AO1578" s="45"/>
      <c r="AP1578" s="45"/>
      <c r="AQ1578" s="45"/>
      <c r="AR1578" s="45"/>
      <c r="AS1578" s="45"/>
      <c r="AT1578" s="45"/>
      <c r="AU1578" s="45"/>
      <c r="AV1578" s="45"/>
      <c r="AW1578" s="45"/>
    </row>
    <row r="1579" spans="38:49" ht="14.25" customHeight="1">
      <c r="AL1579" s="46"/>
      <c r="AM1579" s="45"/>
      <c r="AN1579" s="46"/>
      <c r="AO1579" s="45"/>
      <c r="AP1579" s="45"/>
      <c r="AQ1579" s="45"/>
      <c r="AR1579" s="45"/>
      <c r="AS1579" s="45"/>
      <c r="AT1579" s="45"/>
      <c r="AU1579" s="45"/>
      <c r="AV1579" s="45"/>
      <c r="AW1579" s="45"/>
    </row>
    <row r="1580" spans="38:49" ht="14.25" customHeight="1">
      <c r="AL1580" s="46"/>
      <c r="AM1580" s="45"/>
      <c r="AN1580" s="46"/>
      <c r="AO1580" s="45"/>
      <c r="AP1580" s="45"/>
      <c r="AQ1580" s="45"/>
      <c r="AR1580" s="45"/>
      <c r="AS1580" s="45"/>
      <c r="AT1580" s="45"/>
      <c r="AU1580" s="45"/>
      <c r="AV1580" s="45"/>
      <c r="AW1580" s="45"/>
    </row>
    <row r="1581" spans="38:49" ht="14.25" customHeight="1">
      <c r="AL1581" s="46"/>
      <c r="AM1581" s="45"/>
      <c r="AN1581" s="46"/>
      <c r="AO1581" s="45"/>
      <c r="AP1581" s="45"/>
      <c r="AQ1581" s="45"/>
      <c r="AR1581" s="45"/>
      <c r="AS1581" s="45"/>
      <c r="AT1581" s="45"/>
      <c r="AU1581" s="45"/>
      <c r="AV1581" s="45"/>
      <c r="AW1581" s="45"/>
    </row>
    <row r="1582" spans="38:49" ht="14.25" customHeight="1">
      <c r="AL1582" s="46"/>
      <c r="AM1582" s="45"/>
      <c r="AN1582" s="46"/>
      <c r="AO1582" s="45"/>
      <c r="AP1582" s="45"/>
      <c r="AQ1582" s="45"/>
      <c r="AR1582" s="45"/>
      <c r="AS1582" s="45"/>
      <c r="AT1582" s="45"/>
      <c r="AU1582" s="45"/>
      <c r="AV1582" s="45"/>
      <c r="AW1582" s="45"/>
    </row>
    <row r="1583" spans="38:49" ht="14.25" customHeight="1">
      <c r="AL1583" s="46"/>
      <c r="AM1583" s="45"/>
      <c r="AN1583" s="46"/>
      <c r="AO1583" s="45"/>
      <c r="AP1583" s="45"/>
      <c r="AQ1583" s="45"/>
      <c r="AR1583" s="45"/>
      <c r="AS1583" s="45"/>
      <c r="AT1583" s="45"/>
      <c r="AU1583" s="45"/>
      <c r="AV1583" s="45"/>
      <c r="AW1583" s="45"/>
    </row>
    <row r="1584" spans="38:49" ht="14.25" customHeight="1">
      <c r="AL1584" s="46"/>
      <c r="AM1584" s="45"/>
      <c r="AN1584" s="46"/>
      <c r="AO1584" s="45"/>
      <c r="AP1584" s="45"/>
      <c r="AQ1584" s="45"/>
      <c r="AR1584" s="45"/>
      <c r="AS1584" s="45"/>
      <c r="AT1584" s="45"/>
      <c r="AU1584" s="45"/>
      <c r="AV1584" s="45"/>
      <c r="AW1584" s="45"/>
    </row>
    <row r="1585" spans="38:49" ht="14.25" customHeight="1">
      <c r="AL1585" s="46"/>
      <c r="AM1585" s="45"/>
      <c r="AN1585" s="46"/>
      <c r="AO1585" s="45"/>
      <c r="AP1585" s="45"/>
      <c r="AQ1585" s="45"/>
      <c r="AR1585" s="45"/>
      <c r="AS1585" s="45"/>
      <c r="AT1585" s="45"/>
      <c r="AU1585" s="45"/>
      <c r="AV1585" s="45"/>
      <c r="AW1585" s="45"/>
    </row>
    <row r="1586" spans="38:49" ht="14.25" customHeight="1">
      <c r="AL1586" s="46"/>
      <c r="AM1586" s="45"/>
      <c r="AN1586" s="46"/>
      <c r="AO1586" s="45"/>
      <c r="AP1586" s="45"/>
      <c r="AQ1586" s="45"/>
      <c r="AR1586" s="45"/>
      <c r="AS1586" s="45"/>
      <c r="AT1586" s="45"/>
      <c r="AU1586" s="45"/>
      <c r="AV1586" s="45"/>
      <c r="AW1586" s="45"/>
    </row>
    <row r="1587" spans="38:49" ht="14.25" customHeight="1">
      <c r="AL1587" s="46"/>
      <c r="AM1587" s="45"/>
      <c r="AN1587" s="46"/>
      <c r="AO1587" s="45"/>
      <c r="AP1587" s="45"/>
      <c r="AQ1587" s="45"/>
      <c r="AR1587" s="45"/>
      <c r="AS1587" s="45"/>
      <c r="AT1587" s="45"/>
      <c r="AU1587" s="45"/>
      <c r="AV1587" s="45"/>
      <c r="AW1587" s="45"/>
    </row>
    <row r="1588" spans="38:49" ht="14.25" customHeight="1">
      <c r="AL1588" s="46"/>
      <c r="AM1588" s="45"/>
      <c r="AN1588" s="46"/>
      <c r="AO1588" s="45"/>
      <c r="AP1588" s="45"/>
      <c r="AQ1588" s="45"/>
      <c r="AR1588" s="45"/>
      <c r="AS1588" s="45"/>
      <c r="AT1588" s="45"/>
      <c r="AU1588" s="45"/>
      <c r="AV1588" s="45"/>
      <c r="AW1588" s="45"/>
    </row>
    <row r="1589" spans="38:49" ht="14.25" customHeight="1">
      <c r="AL1589" s="46"/>
      <c r="AM1589" s="45"/>
      <c r="AN1589" s="46"/>
      <c r="AO1589" s="45"/>
      <c r="AP1589" s="45"/>
      <c r="AQ1589" s="45"/>
      <c r="AR1589" s="45"/>
      <c r="AS1589" s="45"/>
      <c r="AT1589" s="45"/>
      <c r="AU1589" s="45"/>
      <c r="AV1589" s="45"/>
      <c r="AW1589" s="45"/>
    </row>
    <row r="1590" spans="38:49" ht="14.25" customHeight="1">
      <c r="AL1590" s="46"/>
      <c r="AM1590" s="45"/>
      <c r="AN1590" s="46"/>
      <c r="AO1590" s="45"/>
      <c r="AP1590" s="45"/>
      <c r="AQ1590" s="45"/>
      <c r="AR1590" s="45"/>
      <c r="AS1590" s="45"/>
      <c r="AT1590" s="45"/>
      <c r="AU1590" s="45"/>
      <c r="AV1590" s="45"/>
      <c r="AW1590" s="45"/>
    </row>
    <row r="1591" spans="38:49" ht="14.25" customHeight="1">
      <c r="AL1591" s="46"/>
      <c r="AM1591" s="45"/>
      <c r="AN1591" s="46"/>
      <c r="AO1591" s="45"/>
      <c r="AP1591" s="45"/>
      <c r="AQ1591" s="45"/>
      <c r="AR1591" s="45"/>
      <c r="AS1591" s="45"/>
      <c r="AT1591" s="45"/>
      <c r="AU1591" s="45"/>
      <c r="AV1591" s="45"/>
      <c r="AW1591" s="45"/>
    </row>
    <row r="1592" spans="38:49" ht="14.25" customHeight="1">
      <c r="AL1592" s="46"/>
      <c r="AM1592" s="45"/>
      <c r="AN1592" s="46"/>
      <c r="AO1592" s="45"/>
      <c r="AP1592" s="45"/>
      <c r="AQ1592" s="45"/>
      <c r="AR1592" s="45"/>
      <c r="AS1592" s="45"/>
      <c r="AT1592" s="45"/>
      <c r="AU1592" s="45"/>
      <c r="AV1592" s="45"/>
      <c r="AW1592" s="45"/>
    </row>
    <row r="1593" spans="38:49" ht="14.25" customHeight="1">
      <c r="AL1593" s="46"/>
      <c r="AM1593" s="45"/>
      <c r="AN1593" s="46"/>
      <c r="AO1593" s="45"/>
      <c r="AP1593" s="45"/>
      <c r="AQ1593" s="45"/>
      <c r="AR1593" s="45"/>
      <c r="AS1593" s="45"/>
      <c r="AT1593" s="45"/>
      <c r="AU1593" s="45"/>
      <c r="AV1593" s="45"/>
      <c r="AW1593" s="45"/>
    </row>
    <row r="1594" spans="38:49" ht="14.25" customHeight="1">
      <c r="AL1594" s="46"/>
      <c r="AM1594" s="45"/>
      <c r="AN1594" s="46"/>
      <c r="AO1594" s="45"/>
      <c r="AP1594" s="45"/>
      <c r="AQ1594" s="45"/>
      <c r="AR1594" s="45"/>
      <c r="AS1594" s="45"/>
      <c r="AT1594" s="45"/>
      <c r="AU1594" s="45"/>
      <c r="AV1594" s="45"/>
      <c r="AW1594" s="45"/>
    </row>
    <row r="1595" spans="38:49" ht="14.25" customHeight="1">
      <c r="AL1595" s="46"/>
      <c r="AM1595" s="45"/>
      <c r="AN1595" s="46"/>
      <c r="AO1595" s="45"/>
      <c r="AP1595" s="45"/>
      <c r="AQ1595" s="45"/>
      <c r="AR1595" s="45"/>
      <c r="AS1595" s="45"/>
      <c r="AT1595" s="45"/>
      <c r="AU1595" s="45"/>
      <c r="AV1595" s="45"/>
      <c r="AW1595" s="45"/>
    </row>
    <row r="1596" spans="38:49" ht="14.25" customHeight="1">
      <c r="AL1596" s="46"/>
      <c r="AM1596" s="45"/>
      <c r="AN1596" s="46"/>
      <c r="AO1596" s="45"/>
      <c r="AP1596" s="45"/>
      <c r="AQ1596" s="45"/>
      <c r="AR1596" s="45"/>
      <c r="AS1596" s="45"/>
      <c r="AT1596" s="45"/>
      <c r="AU1596" s="45"/>
      <c r="AV1596" s="45"/>
      <c r="AW1596" s="45"/>
    </row>
    <row r="1597" spans="38:49" ht="14.25" customHeight="1">
      <c r="AL1597" s="46"/>
      <c r="AM1597" s="45"/>
      <c r="AN1597" s="46"/>
      <c r="AO1597" s="45"/>
      <c r="AP1597" s="45"/>
      <c r="AQ1597" s="45"/>
      <c r="AR1597" s="45"/>
      <c r="AS1597" s="45"/>
      <c r="AT1597" s="45"/>
      <c r="AU1597" s="45"/>
      <c r="AV1597" s="45"/>
      <c r="AW1597" s="45"/>
    </row>
    <row r="1598" spans="38:49" ht="14.25" customHeight="1">
      <c r="AL1598" s="46"/>
      <c r="AM1598" s="45"/>
      <c r="AN1598" s="46"/>
      <c r="AO1598" s="45"/>
      <c r="AP1598" s="45"/>
      <c r="AQ1598" s="45"/>
      <c r="AR1598" s="45"/>
      <c r="AS1598" s="45"/>
      <c r="AT1598" s="45"/>
      <c r="AU1598" s="45"/>
      <c r="AV1598" s="45"/>
      <c r="AW1598" s="45"/>
    </row>
    <row r="1599" spans="38:49" ht="14.25" customHeight="1">
      <c r="AL1599" s="46"/>
      <c r="AM1599" s="45"/>
      <c r="AN1599" s="46"/>
      <c r="AO1599" s="45"/>
      <c r="AP1599" s="45"/>
      <c r="AQ1599" s="45"/>
      <c r="AR1599" s="45"/>
      <c r="AS1599" s="45"/>
      <c r="AT1599" s="45"/>
      <c r="AU1599" s="45"/>
      <c r="AV1599" s="45"/>
      <c r="AW1599" s="45"/>
    </row>
    <row r="1600" spans="38:49" ht="14.25" customHeight="1">
      <c r="AL1600" s="46"/>
      <c r="AM1600" s="45"/>
      <c r="AN1600" s="46"/>
      <c r="AO1600" s="45"/>
      <c r="AP1600" s="45"/>
      <c r="AQ1600" s="45"/>
      <c r="AR1600" s="45"/>
      <c r="AS1600" s="45"/>
      <c r="AT1600" s="45"/>
      <c r="AU1600" s="45"/>
      <c r="AV1600" s="45"/>
      <c r="AW1600" s="45"/>
    </row>
    <row r="1601" spans="38:49" ht="14.25" customHeight="1">
      <c r="AL1601" s="46"/>
      <c r="AM1601" s="45"/>
      <c r="AN1601" s="46"/>
      <c r="AO1601" s="45"/>
      <c r="AP1601" s="45"/>
      <c r="AQ1601" s="45"/>
      <c r="AR1601" s="45"/>
      <c r="AS1601" s="45"/>
      <c r="AT1601" s="45"/>
      <c r="AU1601" s="45"/>
      <c r="AV1601" s="45"/>
      <c r="AW1601" s="45"/>
    </row>
    <row r="1602" spans="38:49" ht="14.25" customHeight="1">
      <c r="AL1602" s="46"/>
      <c r="AM1602" s="45"/>
      <c r="AN1602" s="46"/>
      <c r="AO1602" s="45"/>
      <c r="AP1602" s="45"/>
      <c r="AQ1602" s="45"/>
      <c r="AR1602" s="45"/>
      <c r="AS1602" s="45"/>
      <c r="AT1602" s="45"/>
      <c r="AU1602" s="45"/>
      <c r="AV1602" s="45"/>
      <c r="AW1602" s="45"/>
    </row>
    <row r="1603" spans="38:49" ht="14.25" customHeight="1">
      <c r="AL1603" s="46"/>
      <c r="AM1603" s="45"/>
      <c r="AN1603" s="46"/>
      <c r="AO1603" s="45"/>
      <c r="AP1603" s="45"/>
      <c r="AQ1603" s="45"/>
      <c r="AR1603" s="45"/>
      <c r="AS1603" s="45"/>
      <c r="AT1603" s="45"/>
      <c r="AU1603" s="45"/>
      <c r="AV1603" s="45"/>
      <c r="AW1603" s="45"/>
    </row>
    <row r="1604" spans="38:49" ht="14.25" customHeight="1">
      <c r="AL1604" s="46"/>
      <c r="AM1604" s="45"/>
      <c r="AN1604" s="46"/>
      <c r="AO1604" s="45"/>
      <c r="AP1604" s="45"/>
      <c r="AQ1604" s="45"/>
      <c r="AR1604" s="45"/>
      <c r="AS1604" s="45"/>
      <c r="AT1604" s="45"/>
      <c r="AU1604" s="45"/>
      <c r="AV1604" s="45"/>
      <c r="AW1604" s="45"/>
    </row>
    <row r="1605" spans="38:49" ht="14.25" customHeight="1">
      <c r="AL1605" s="46"/>
      <c r="AM1605" s="45"/>
      <c r="AN1605" s="46"/>
      <c r="AO1605" s="45"/>
      <c r="AP1605" s="45"/>
      <c r="AQ1605" s="45"/>
      <c r="AR1605" s="45"/>
      <c r="AS1605" s="45"/>
      <c r="AT1605" s="45"/>
      <c r="AU1605" s="45"/>
      <c r="AV1605" s="45"/>
      <c r="AW1605" s="45"/>
    </row>
    <row r="1606" spans="38:49" ht="14.25" customHeight="1">
      <c r="AL1606" s="46"/>
      <c r="AM1606" s="45"/>
      <c r="AN1606" s="46"/>
      <c r="AO1606" s="45"/>
      <c r="AP1606" s="45"/>
      <c r="AQ1606" s="45"/>
      <c r="AR1606" s="45"/>
      <c r="AS1606" s="45"/>
      <c r="AT1606" s="45"/>
      <c r="AU1606" s="45"/>
      <c r="AV1606" s="45"/>
      <c r="AW1606" s="45"/>
    </row>
    <row r="1607" spans="38:49" ht="14.25" customHeight="1">
      <c r="AL1607" s="46"/>
      <c r="AM1607" s="45"/>
      <c r="AN1607" s="46"/>
      <c r="AO1607" s="45"/>
      <c r="AP1607" s="45"/>
      <c r="AQ1607" s="45"/>
      <c r="AR1607" s="45"/>
      <c r="AS1607" s="45"/>
      <c r="AT1607" s="45"/>
      <c r="AU1607" s="45"/>
      <c r="AV1607" s="45"/>
      <c r="AW1607" s="45"/>
    </row>
    <row r="1608" spans="38:49" ht="14.25" customHeight="1">
      <c r="AL1608" s="46"/>
      <c r="AM1608" s="45"/>
      <c r="AN1608" s="46"/>
      <c r="AO1608" s="45"/>
      <c r="AP1608" s="45"/>
      <c r="AQ1608" s="45"/>
      <c r="AR1608" s="45"/>
      <c r="AS1608" s="45"/>
      <c r="AT1608" s="45"/>
      <c r="AU1608" s="45"/>
      <c r="AV1608" s="45"/>
      <c r="AW1608" s="45"/>
    </row>
    <row r="1609" spans="38:49" ht="14.25" customHeight="1">
      <c r="AL1609" s="46"/>
      <c r="AM1609" s="45"/>
      <c r="AN1609" s="46"/>
      <c r="AO1609" s="45"/>
      <c r="AP1609" s="45"/>
      <c r="AQ1609" s="45"/>
      <c r="AR1609" s="45"/>
      <c r="AS1609" s="45"/>
      <c r="AT1609" s="45"/>
      <c r="AU1609" s="45"/>
      <c r="AV1609" s="45"/>
      <c r="AW1609" s="45"/>
    </row>
    <row r="1610" spans="38:49" ht="14.25" customHeight="1">
      <c r="AL1610" s="42"/>
      <c r="AM1610" s="43"/>
      <c r="AN1610" s="42"/>
      <c r="AO1610" s="43"/>
      <c r="AP1610" s="43"/>
      <c r="AQ1610" s="43"/>
      <c r="AR1610" s="43"/>
      <c r="AS1610" s="43"/>
      <c r="AT1610" s="43"/>
      <c r="AU1610" s="43"/>
      <c r="AV1610" s="43"/>
      <c r="AW1610" s="43"/>
    </row>
    <row r="1611" spans="38:49" ht="14.25" customHeight="1">
      <c r="AL1611" s="42"/>
      <c r="AM1611" s="43"/>
      <c r="AN1611" s="42"/>
      <c r="AO1611" s="43"/>
      <c r="AP1611" s="43"/>
      <c r="AQ1611" s="43"/>
      <c r="AR1611" s="43"/>
      <c r="AS1611" s="43"/>
      <c r="AT1611" s="43"/>
      <c r="AU1611" s="43"/>
      <c r="AV1611" s="43"/>
      <c r="AW1611" s="43"/>
    </row>
    <row r="1612" spans="38:49" ht="14.25" customHeight="1">
      <c r="AL1612" s="42"/>
      <c r="AM1612" s="43"/>
      <c r="AN1612" s="42"/>
      <c r="AO1612" s="43"/>
      <c r="AP1612" s="43"/>
      <c r="AQ1612" s="43"/>
      <c r="AR1612" s="43"/>
      <c r="AS1612" s="43"/>
      <c r="AT1612" s="43"/>
      <c r="AU1612" s="43"/>
      <c r="AV1612" s="43"/>
      <c r="AW1612" s="43"/>
    </row>
    <row r="1613" spans="38:49" ht="14.25" customHeight="1">
      <c r="AL1613" s="42"/>
      <c r="AM1613" s="43"/>
      <c r="AN1613" s="42"/>
      <c r="AO1613" s="43"/>
      <c r="AP1613" s="43"/>
      <c r="AQ1613" s="43"/>
      <c r="AR1613" s="43"/>
      <c r="AS1613" s="43"/>
      <c r="AT1613" s="43"/>
      <c r="AU1613" s="43"/>
      <c r="AV1613" s="43"/>
      <c r="AW1613" s="43"/>
    </row>
    <row r="1614" spans="38:49" ht="14.25" customHeight="1">
      <c r="AL1614" s="42"/>
      <c r="AM1614" s="43"/>
      <c r="AN1614" s="42"/>
      <c r="AO1614" s="43"/>
      <c r="AP1614" s="43"/>
      <c r="AQ1614" s="43"/>
      <c r="AR1614" s="43"/>
      <c r="AS1614" s="43"/>
      <c r="AT1614" s="43"/>
      <c r="AU1614" s="43"/>
      <c r="AV1614" s="43"/>
      <c r="AW1614" s="43"/>
    </row>
    <row r="1615" spans="38:49" ht="14.25" customHeight="1">
      <c r="AL1615" s="42"/>
      <c r="AM1615" s="43"/>
      <c r="AN1615" s="42"/>
      <c r="AO1615" s="43"/>
      <c r="AP1615" s="43"/>
      <c r="AQ1615" s="43"/>
      <c r="AR1615" s="43"/>
      <c r="AS1615" s="43"/>
      <c r="AT1615" s="43"/>
      <c r="AU1615" s="43"/>
      <c r="AV1615" s="43"/>
      <c r="AW1615" s="43"/>
    </row>
    <row r="1616" spans="38:49" ht="14.25" customHeight="1">
      <c r="AL1616" s="42"/>
      <c r="AM1616" s="43"/>
      <c r="AN1616" s="42"/>
      <c r="AO1616" s="43"/>
      <c r="AP1616" s="43"/>
      <c r="AQ1616" s="43"/>
      <c r="AR1616" s="43"/>
      <c r="AS1616" s="43"/>
      <c r="AT1616" s="43"/>
      <c r="AU1616" s="43"/>
      <c r="AV1616" s="43"/>
      <c r="AW1616" s="43"/>
    </row>
    <row r="1617" spans="38:49" ht="14.25" customHeight="1">
      <c r="AL1617" s="42"/>
      <c r="AM1617" s="43"/>
      <c r="AN1617" s="42"/>
      <c r="AO1617" s="43"/>
      <c r="AP1617" s="43"/>
      <c r="AQ1617" s="43"/>
      <c r="AR1617" s="43"/>
      <c r="AS1617" s="43"/>
      <c r="AT1617" s="43"/>
      <c r="AU1617" s="43"/>
      <c r="AV1617" s="43"/>
      <c r="AW1617" s="43"/>
    </row>
    <row r="1618" spans="38:49" ht="14.25" customHeight="1">
      <c r="AL1618" s="42"/>
      <c r="AM1618" s="43"/>
      <c r="AN1618" s="42"/>
      <c r="AO1618" s="43"/>
      <c r="AP1618" s="43"/>
      <c r="AQ1618" s="43"/>
      <c r="AR1618" s="43"/>
      <c r="AS1618" s="43"/>
      <c r="AT1618" s="43"/>
      <c r="AU1618" s="43"/>
      <c r="AV1618" s="43"/>
      <c r="AW1618" s="43"/>
    </row>
    <row r="1619" spans="38:49" ht="14.25" customHeight="1">
      <c r="AL1619" s="42"/>
      <c r="AM1619" s="43"/>
      <c r="AN1619" s="42"/>
      <c r="AO1619" s="43"/>
      <c r="AP1619" s="43"/>
      <c r="AQ1619" s="43"/>
      <c r="AR1619" s="43"/>
      <c r="AS1619" s="43"/>
      <c r="AT1619" s="43"/>
      <c r="AU1619" s="43"/>
      <c r="AV1619" s="43"/>
      <c r="AW1619" s="43"/>
    </row>
    <row r="1620" spans="38:49" ht="14.25" customHeight="1">
      <c r="AL1620" s="42"/>
      <c r="AM1620" s="43"/>
      <c r="AN1620" s="42"/>
      <c r="AO1620" s="43"/>
      <c r="AP1620" s="43"/>
      <c r="AQ1620" s="43"/>
      <c r="AR1620" s="43"/>
      <c r="AS1620" s="43"/>
      <c r="AT1620" s="43"/>
      <c r="AU1620" s="43"/>
      <c r="AV1620" s="43"/>
      <c r="AW1620" s="43"/>
    </row>
    <row r="1621" spans="38:49" ht="14.25" customHeight="1">
      <c r="AL1621" s="42"/>
      <c r="AM1621" s="43"/>
      <c r="AN1621" s="42"/>
      <c r="AO1621" s="43"/>
      <c r="AP1621" s="43"/>
      <c r="AQ1621" s="43"/>
      <c r="AR1621" s="43"/>
      <c r="AS1621" s="43"/>
      <c r="AT1621" s="43"/>
      <c r="AU1621" s="43"/>
      <c r="AV1621" s="43"/>
      <c r="AW1621" s="43"/>
    </row>
    <row r="1622" spans="38:49" ht="14.25" customHeight="1">
      <c r="AL1622" s="42"/>
      <c r="AM1622" s="43"/>
      <c r="AN1622" s="42"/>
      <c r="AO1622" s="43"/>
      <c r="AP1622" s="43"/>
      <c r="AQ1622" s="43"/>
      <c r="AR1622" s="43"/>
      <c r="AS1622" s="43"/>
      <c r="AT1622" s="43"/>
      <c r="AU1622" s="43"/>
      <c r="AV1622" s="43"/>
      <c r="AW1622" s="43"/>
    </row>
    <row r="1623" spans="38:49" ht="14.25" customHeight="1">
      <c r="AL1623" s="42"/>
      <c r="AM1623" s="43"/>
      <c r="AN1623" s="42"/>
      <c r="AO1623" s="43"/>
      <c r="AP1623" s="43"/>
      <c r="AQ1623" s="43"/>
      <c r="AR1623" s="43"/>
      <c r="AS1623" s="43"/>
      <c r="AT1623" s="43"/>
      <c r="AU1623" s="43"/>
      <c r="AV1623" s="43"/>
      <c r="AW1623" s="43"/>
    </row>
    <row r="1624" spans="38:49" ht="14.25" customHeight="1">
      <c r="AL1624" s="42"/>
      <c r="AM1624" s="43"/>
      <c r="AN1624" s="42"/>
      <c r="AO1624" s="43"/>
      <c r="AP1624" s="43"/>
      <c r="AQ1624" s="43"/>
      <c r="AR1624" s="43"/>
      <c r="AS1624" s="43"/>
      <c r="AT1624" s="43"/>
      <c r="AU1624" s="43"/>
      <c r="AV1624" s="43"/>
      <c r="AW1624" s="43"/>
    </row>
    <row r="1625" spans="38:49" ht="14.25" customHeight="1">
      <c r="AL1625" s="42"/>
      <c r="AM1625" s="43"/>
      <c r="AN1625" s="42"/>
      <c r="AO1625" s="43"/>
      <c r="AP1625" s="43"/>
      <c r="AQ1625" s="43"/>
      <c r="AR1625" s="43"/>
      <c r="AS1625" s="43"/>
      <c r="AT1625" s="43"/>
      <c r="AU1625" s="43"/>
      <c r="AV1625" s="43"/>
      <c r="AW1625" s="43"/>
    </row>
    <row r="1626" spans="38:49" ht="14.25" customHeight="1">
      <c r="AL1626" s="42"/>
      <c r="AM1626" s="43"/>
      <c r="AN1626" s="42"/>
      <c r="AO1626" s="43"/>
      <c r="AP1626" s="43"/>
      <c r="AQ1626" s="43"/>
      <c r="AR1626" s="43"/>
      <c r="AS1626" s="43"/>
      <c r="AT1626" s="43"/>
      <c r="AU1626" s="43"/>
      <c r="AV1626" s="43"/>
      <c r="AW1626" s="43"/>
    </row>
    <row r="1627" spans="38:49" ht="14.25" customHeight="1">
      <c r="AL1627" s="42"/>
      <c r="AM1627" s="43"/>
      <c r="AN1627" s="42"/>
      <c r="AO1627" s="43"/>
      <c r="AP1627" s="43"/>
      <c r="AQ1627" s="43"/>
      <c r="AR1627" s="43"/>
      <c r="AS1627" s="43"/>
      <c r="AT1627" s="43"/>
      <c r="AU1627" s="43"/>
      <c r="AV1627" s="43"/>
      <c r="AW1627" s="43"/>
    </row>
    <row r="1628" spans="38:49" ht="14.25" customHeight="1">
      <c r="AL1628" s="42"/>
      <c r="AM1628" s="43"/>
      <c r="AN1628" s="42"/>
      <c r="AO1628" s="43"/>
      <c r="AP1628" s="43"/>
      <c r="AQ1628" s="43"/>
      <c r="AR1628" s="43"/>
      <c r="AS1628" s="43"/>
      <c r="AT1628" s="43"/>
      <c r="AU1628" s="43"/>
      <c r="AV1628" s="43"/>
      <c r="AW1628" s="43"/>
    </row>
    <row r="1629" spans="38:49" ht="14.25" customHeight="1">
      <c r="AL1629" s="42"/>
      <c r="AM1629" s="43"/>
      <c r="AN1629" s="42"/>
      <c r="AO1629" s="43"/>
      <c r="AP1629" s="43"/>
      <c r="AQ1629" s="43"/>
      <c r="AR1629" s="43"/>
      <c r="AS1629" s="43"/>
      <c r="AT1629" s="43"/>
      <c r="AU1629" s="43"/>
      <c r="AV1629" s="43"/>
      <c r="AW1629" s="43"/>
    </row>
    <row r="1630" spans="38:49" ht="14.25" customHeight="1">
      <c r="AL1630" s="42"/>
      <c r="AM1630" s="43"/>
      <c r="AN1630" s="42"/>
      <c r="AO1630" s="43"/>
      <c r="AP1630" s="43"/>
      <c r="AQ1630" s="43"/>
      <c r="AR1630" s="43"/>
      <c r="AS1630" s="43"/>
      <c r="AT1630" s="43"/>
      <c r="AU1630" s="43"/>
      <c r="AV1630" s="43"/>
      <c r="AW1630" s="43"/>
    </row>
    <row r="1631" spans="38:49" ht="14.25" customHeight="1">
      <c r="AL1631" s="42"/>
      <c r="AM1631" s="43"/>
      <c r="AN1631" s="42"/>
      <c r="AO1631" s="43"/>
      <c r="AP1631" s="43"/>
      <c r="AQ1631" s="43"/>
      <c r="AR1631" s="43"/>
      <c r="AS1631" s="43"/>
      <c r="AT1631" s="43"/>
      <c r="AU1631" s="43"/>
      <c r="AV1631" s="43"/>
      <c r="AW1631" s="43"/>
    </row>
    <row r="1632" spans="38:49" ht="14.25" customHeight="1">
      <c r="AL1632" s="42"/>
      <c r="AM1632" s="43"/>
      <c r="AN1632" s="42"/>
      <c r="AO1632" s="43"/>
      <c r="AP1632" s="43"/>
      <c r="AQ1632" s="43"/>
      <c r="AR1632" s="43"/>
      <c r="AS1632" s="43"/>
      <c r="AT1632" s="43"/>
      <c r="AU1632" s="43"/>
      <c r="AV1632" s="43"/>
      <c r="AW1632" s="43"/>
    </row>
    <row r="1633" spans="38:49" ht="14.25" customHeight="1">
      <c r="AL1633" s="42"/>
      <c r="AM1633" s="43"/>
      <c r="AN1633" s="42"/>
      <c r="AO1633" s="43"/>
      <c r="AP1633" s="43"/>
      <c r="AQ1633" s="43"/>
      <c r="AR1633" s="43"/>
      <c r="AS1633" s="43"/>
      <c r="AT1633" s="43"/>
      <c r="AU1633" s="43"/>
      <c r="AV1633" s="43"/>
      <c r="AW1633" s="43"/>
    </row>
    <row r="1634" spans="38:49" ht="14.25" customHeight="1">
      <c r="AL1634" s="42"/>
      <c r="AM1634" s="43"/>
      <c r="AN1634" s="42"/>
      <c r="AO1634" s="43"/>
      <c r="AP1634" s="43"/>
      <c r="AQ1634" s="43"/>
      <c r="AR1634" s="43"/>
      <c r="AS1634" s="43"/>
      <c r="AT1634" s="43"/>
      <c r="AU1634" s="43"/>
      <c r="AV1634" s="43"/>
      <c r="AW1634" s="43"/>
    </row>
    <row r="1635" spans="38:49" ht="14.25" customHeight="1">
      <c r="AL1635" s="42"/>
      <c r="AM1635" s="43"/>
      <c r="AN1635" s="42"/>
      <c r="AO1635" s="43"/>
      <c r="AP1635" s="43"/>
      <c r="AQ1635" s="43"/>
      <c r="AR1635" s="43"/>
      <c r="AS1635" s="43"/>
      <c r="AT1635" s="43"/>
      <c r="AU1635" s="43"/>
      <c r="AV1635" s="43"/>
      <c r="AW1635" s="43"/>
    </row>
    <row r="1636" spans="38:49" ht="14.25" customHeight="1">
      <c r="AL1636" s="42"/>
      <c r="AM1636" s="43"/>
      <c r="AN1636" s="42"/>
      <c r="AO1636" s="43"/>
      <c r="AP1636" s="43"/>
      <c r="AQ1636" s="43"/>
      <c r="AR1636" s="43"/>
      <c r="AS1636" s="43"/>
      <c r="AT1636" s="43"/>
      <c r="AU1636" s="43"/>
      <c r="AV1636" s="43"/>
      <c r="AW1636" s="43"/>
    </row>
    <row r="1637" spans="38:49" ht="14.25" customHeight="1">
      <c r="AL1637" s="42"/>
      <c r="AM1637" s="43"/>
      <c r="AN1637" s="42"/>
      <c r="AO1637" s="43"/>
      <c r="AP1637" s="43"/>
      <c r="AQ1637" s="43"/>
      <c r="AR1637" s="43"/>
      <c r="AS1637" s="43"/>
      <c r="AT1637" s="43"/>
      <c r="AU1637" s="43"/>
      <c r="AV1637" s="43"/>
      <c r="AW1637" s="43"/>
    </row>
    <row r="1638" spans="38:49" ht="14.25" customHeight="1">
      <c r="AL1638" s="42"/>
      <c r="AM1638" s="43"/>
      <c r="AN1638" s="42"/>
      <c r="AO1638" s="43"/>
      <c r="AP1638" s="43"/>
      <c r="AQ1638" s="43"/>
      <c r="AR1638" s="43"/>
      <c r="AS1638" s="43"/>
      <c r="AT1638" s="43"/>
      <c r="AU1638" s="43"/>
      <c r="AV1638" s="43"/>
      <c r="AW1638" s="43"/>
    </row>
    <row r="1639" spans="38:49" ht="14.25" customHeight="1">
      <c r="AL1639" s="42"/>
      <c r="AM1639" s="43"/>
      <c r="AN1639" s="42"/>
      <c r="AO1639" s="43"/>
      <c r="AP1639" s="43"/>
      <c r="AQ1639" s="43"/>
      <c r="AR1639" s="43"/>
      <c r="AS1639" s="43"/>
      <c r="AT1639" s="43"/>
      <c r="AU1639" s="43"/>
      <c r="AV1639" s="43"/>
      <c r="AW1639" s="43"/>
    </row>
    <row r="1640" spans="38:49" ht="14.25" customHeight="1">
      <c r="AL1640" s="42"/>
      <c r="AM1640" s="43"/>
      <c r="AN1640" s="42"/>
      <c r="AO1640" s="43"/>
      <c r="AP1640" s="43"/>
      <c r="AQ1640" s="43"/>
      <c r="AR1640" s="43"/>
      <c r="AS1640" s="43"/>
      <c r="AT1640" s="43"/>
      <c r="AU1640" s="43"/>
      <c r="AV1640" s="43"/>
      <c r="AW1640" s="43"/>
    </row>
    <row r="1641" spans="38:49" ht="14.25" customHeight="1">
      <c r="AL1641" s="42"/>
      <c r="AM1641" s="43"/>
      <c r="AN1641" s="42"/>
      <c r="AO1641" s="43"/>
      <c r="AP1641" s="43"/>
      <c r="AQ1641" s="43"/>
      <c r="AR1641" s="43"/>
      <c r="AS1641" s="43"/>
      <c r="AT1641" s="43"/>
      <c r="AU1641" s="43"/>
      <c r="AV1641" s="43"/>
      <c r="AW1641" s="43"/>
    </row>
    <row r="1642" spans="38:49" ht="14.25" customHeight="1">
      <c r="AL1642" s="42"/>
      <c r="AM1642" s="43"/>
      <c r="AN1642" s="42"/>
      <c r="AO1642" s="43"/>
      <c r="AP1642" s="43"/>
      <c r="AQ1642" s="43"/>
      <c r="AR1642" s="43"/>
      <c r="AS1642" s="43"/>
      <c r="AT1642" s="43"/>
      <c r="AU1642" s="43"/>
      <c r="AV1642" s="43"/>
      <c r="AW1642" s="43"/>
    </row>
    <row r="1643" spans="38:49" ht="14.25" customHeight="1">
      <c r="AL1643" s="42"/>
      <c r="AM1643" s="43"/>
      <c r="AN1643" s="42"/>
      <c r="AO1643" s="43"/>
      <c r="AP1643" s="43"/>
      <c r="AQ1643" s="43"/>
      <c r="AR1643" s="43"/>
      <c r="AS1643" s="43"/>
      <c r="AT1643" s="43"/>
      <c r="AU1643" s="43"/>
      <c r="AV1643" s="43"/>
      <c r="AW1643" s="43"/>
    </row>
    <row r="1644" spans="38:49" ht="14.25" customHeight="1">
      <c r="AL1644" s="42"/>
      <c r="AM1644" s="43"/>
      <c r="AN1644" s="42"/>
      <c r="AO1644" s="43"/>
      <c r="AP1644" s="43"/>
      <c r="AQ1644" s="43"/>
      <c r="AR1644" s="43"/>
      <c r="AS1644" s="43"/>
      <c r="AT1644" s="43"/>
      <c r="AU1644" s="43"/>
      <c r="AV1644" s="43"/>
      <c r="AW1644" s="43"/>
    </row>
    <row r="1645" spans="38:49" ht="14.25" customHeight="1">
      <c r="AL1645" s="42"/>
      <c r="AM1645" s="43"/>
      <c r="AN1645" s="42"/>
      <c r="AO1645" s="43"/>
      <c r="AP1645" s="43"/>
      <c r="AQ1645" s="43"/>
      <c r="AR1645" s="43"/>
      <c r="AS1645" s="43"/>
      <c r="AT1645" s="43"/>
      <c r="AU1645" s="43"/>
      <c r="AV1645" s="43"/>
      <c r="AW1645" s="43"/>
    </row>
    <row r="1646" spans="38:49" ht="14.25" customHeight="1">
      <c r="AL1646" s="42"/>
      <c r="AM1646" s="43"/>
      <c r="AN1646" s="42"/>
      <c r="AO1646" s="43"/>
      <c r="AP1646" s="43"/>
      <c r="AQ1646" s="43"/>
      <c r="AR1646" s="43"/>
      <c r="AS1646" s="43"/>
      <c r="AT1646" s="43"/>
      <c r="AU1646" s="43"/>
      <c r="AV1646" s="43"/>
      <c r="AW1646" s="43"/>
    </row>
    <row r="1647" spans="38:49" ht="14.25" customHeight="1">
      <c r="AL1647" s="42"/>
      <c r="AM1647" s="43"/>
      <c r="AN1647" s="42"/>
      <c r="AO1647" s="43"/>
      <c r="AP1647" s="43"/>
      <c r="AQ1647" s="43"/>
      <c r="AR1647" s="43"/>
      <c r="AS1647" s="43"/>
      <c r="AT1647" s="43"/>
      <c r="AU1647" s="43"/>
      <c r="AV1647" s="43"/>
      <c r="AW1647" s="43"/>
    </row>
    <row r="1648" spans="38:49" ht="14.25" customHeight="1">
      <c r="AL1648" s="42"/>
      <c r="AM1648" s="43"/>
      <c r="AN1648" s="42"/>
      <c r="AO1648" s="43"/>
      <c r="AP1648" s="43"/>
      <c r="AQ1648" s="43"/>
      <c r="AR1648" s="43"/>
      <c r="AS1648" s="43"/>
      <c r="AT1648" s="43"/>
      <c r="AU1648" s="43"/>
      <c r="AV1648" s="43"/>
      <c r="AW1648" s="43"/>
    </row>
    <row r="1649" spans="38:49" ht="14.25" customHeight="1">
      <c r="AL1649" s="42"/>
      <c r="AM1649" s="43"/>
      <c r="AN1649" s="42"/>
      <c r="AO1649" s="43"/>
      <c r="AP1649" s="43"/>
      <c r="AQ1649" s="43"/>
      <c r="AR1649" s="43"/>
      <c r="AS1649" s="43"/>
      <c r="AT1649" s="43"/>
      <c r="AU1649" s="43"/>
      <c r="AV1649" s="43"/>
      <c r="AW1649" s="43"/>
    </row>
    <row r="1650" spans="38:49" ht="14.25" customHeight="1">
      <c r="AL1650" s="42"/>
      <c r="AM1650" s="43"/>
      <c r="AN1650" s="42"/>
      <c r="AO1650" s="43"/>
      <c r="AP1650" s="43"/>
      <c r="AQ1650" s="43"/>
      <c r="AR1650" s="43"/>
      <c r="AS1650" s="43"/>
      <c r="AT1650" s="43"/>
      <c r="AU1650" s="43"/>
      <c r="AV1650" s="43"/>
      <c r="AW1650" s="43"/>
    </row>
    <row r="1651" spans="38:49" ht="14.25" customHeight="1">
      <c r="AL1651" s="42"/>
      <c r="AM1651" s="43"/>
      <c r="AN1651" s="42"/>
      <c r="AO1651" s="43"/>
      <c r="AP1651" s="43"/>
      <c r="AQ1651" s="43"/>
      <c r="AR1651" s="43"/>
      <c r="AS1651" s="43"/>
      <c r="AT1651" s="43"/>
      <c r="AU1651" s="43"/>
      <c r="AV1651" s="43"/>
      <c r="AW1651" s="43"/>
    </row>
    <row r="1652" spans="38:49" ht="14.25" customHeight="1">
      <c r="AL1652" s="42"/>
      <c r="AM1652" s="43"/>
      <c r="AN1652" s="42"/>
      <c r="AO1652" s="43"/>
      <c r="AP1652" s="43"/>
      <c r="AQ1652" s="43"/>
      <c r="AR1652" s="43"/>
      <c r="AS1652" s="43"/>
      <c r="AT1652" s="43"/>
      <c r="AU1652" s="43"/>
      <c r="AV1652" s="43"/>
      <c r="AW1652" s="43"/>
    </row>
    <row r="1653" spans="38:49" ht="14.25" customHeight="1">
      <c r="AL1653" s="42"/>
      <c r="AM1653" s="43"/>
      <c r="AN1653" s="42"/>
      <c r="AO1653" s="43"/>
      <c r="AP1653" s="43"/>
      <c r="AQ1653" s="43"/>
      <c r="AR1653" s="43"/>
      <c r="AS1653" s="43"/>
      <c r="AT1653" s="43"/>
      <c r="AU1653" s="43"/>
      <c r="AV1653" s="43"/>
      <c r="AW1653" s="43"/>
    </row>
    <row r="1654" spans="38:49" ht="14.25" customHeight="1">
      <c r="AL1654" s="42"/>
      <c r="AM1654" s="43"/>
      <c r="AN1654" s="42"/>
      <c r="AO1654" s="43"/>
      <c r="AP1654" s="43"/>
      <c r="AQ1654" s="43"/>
      <c r="AR1654" s="43"/>
      <c r="AS1654" s="43"/>
      <c r="AT1654" s="43"/>
      <c r="AU1654" s="43"/>
      <c r="AV1654" s="43"/>
      <c r="AW1654" s="43"/>
    </row>
    <row r="1655" spans="38:49" ht="14.25" customHeight="1">
      <c r="AL1655" s="42"/>
      <c r="AM1655" s="43"/>
      <c r="AN1655" s="42"/>
      <c r="AO1655" s="43"/>
      <c r="AP1655" s="43"/>
      <c r="AQ1655" s="43"/>
      <c r="AR1655" s="43"/>
      <c r="AS1655" s="43"/>
      <c r="AT1655" s="43"/>
      <c r="AU1655" s="43"/>
      <c r="AV1655" s="43"/>
      <c r="AW1655" s="43"/>
    </row>
    <row r="1656" spans="38:49" ht="14.25" customHeight="1">
      <c r="AL1656" s="42"/>
      <c r="AM1656" s="43"/>
      <c r="AN1656" s="42"/>
      <c r="AO1656" s="43"/>
      <c r="AP1656" s="43"/>
      <c r="AQ1656" s="43"/>
      <c r="AR1656" s="43"/>
      <c r="AS1656" s="43"/>
      <c r="AT1656" s="43"/>
      <c r="AU1656" s="43"/>
      <c r="AV1656" s="43"/>
      <c r="AW1656" s="43"/>
    </row>
    <row r="1657" spans="38:49" ht="14.25" customHeight="1">
      <c r="AL1657" s="42"/>
      <c r="AM1657" s="43"/>
      <c r="AN1657" s="42"/>
      <c r="AO1657" s="43"/>
      <c r="AP1657" s="43"/>
      <c r="AQ1657" s="43"/>
      <c r="AR1657" s="43"/>
      <c r="AS1657" s="43"/>
      <c r="AT1657" s="43"/>
      <c r="AU1657" s="43"/>
      <c r="AV1657" s="43"/>
      <c r="AW1657" s="43"/>
    </row>
    <row r="1658" spans="38:49" ht="14.25" customHeight="1">
      <c r="AL1658" s="42"/>
      <c r="AM1658" s="43"/>
      <c r="AN1658" s="42"/>
      <c r="AO1658" s="43"/>
      <c r="AP1658" s="43"/>
      <c r="AQ1658" s="43"/>
      <c r="AR1658" s="43"/>
      <c r="AS1658" s="43"/>
      <c r="AT1658" s="43"/>
      <c r="AU1658" s="43"/>
      <c r="AV1658" s="43"/>
      <c r="AW1658" s="43"/>
    </row>
    <row r="1659" spans="38:49" ht="14.25" customHeight="1">
      <c r="AL1659" s="42"/>
      <c r="AM1659" s="43"/>
      <c r="AN1659" s="42"/>
      <c r="AO1659" s="43"/>
      <c r="AP1659" s="43"/>
      <c r="AQ1659" s="43"/>
      <c r="AR1659" s="43"/>
      <c r="AS1659" s="43"/>
      <c r="AT1659" s="43"/>
      <c r="AU1659" s="43"/>
      <c r="AV1659" s="43"/>
      <c r="AW1659" s="43"/>
    </row>
    <row r="1660" spans="38:49" ht="14.25" customHeight="1">
      <c r="AL1660" s="42"/>
      <c r="AM1660" s="43"/>
      <c r="AN1660" s="42"/>
      <c r="AO1660" s="43"/>
      <c r="AP1660" s="43"/>
      <c r="AQ1660" s="43"/>
      <c r="AR1660" s="43"/>
      <c r="AS1660" s="43"/>
      <c r="AT1660" s="43"/>
      <c r="AU1660" s="43"/>
      <c r="AV1660" s="43"/>
      <c r="AW1660" s="43"/>
    </row>
    <row r="1661" spans="38:49" ht="14.25" customHeight="1">
      <c r="AL1661" s="42"/>
      <c r="AM1661" s="43"/>
      <c r="AN1661" s="42"/>
      <c r="AO1661" s="43"/>
      <c r="AP1661" s="43"/>
      <c r="AQ1661" s="43"/>
      <c r="AR1661" s="43"/>
      <c r="AS1661" s="43"/>
      <c r="AT1661" s="43"/>
      <c r="AU1661" s="43"/>
      <c r="AV1661" s="43"/>
      <c r="AW1661" s="43"/>
    </row>
    <row r="1662" spans="38:49" ht="14.25" customHeight="1">
      <c r="AL1662" s="42"/>
      <c r="AM1662" s="43"/>
      <c r="AN1662" s="42"/>
      <c r="AO1662" s="43"/>
      <c r="AP1662" s="43"/>
      <c r="AQ1662" s="43"/>
      <c r="AR1662" s="43"/>
      <c r="AS1662" s="43"/>
      <c r="AT1662" s="43"/>
      <c r="AU1662" s="43"/>
      <c r="AV1662" s="43"/>
      <c r="AW1662" s="43"/>
    </row>
    <row r="1663" spans="38:49" ht="14.25" customHeight="1">
      <c r="AL1663" s="42"/>
      <c r="AM1663" s="43"/>
      <c r="AN1663" s="42"/>
      <c r="AO1663" s="43"/>
      <c r="AP1663" s="43"/>
      <c r="AQ1663" s="43"/>
      <c r="AR1663" s="43"/>
      <c r="AS1663" s="43"/>
      <c r="AT1663" s="43"/>
      <c r="AU1663" s="43"/>
      <c r="AV1663" s="43"/>
      <c r="AW1663" s="43"/>
    </row>
    <row r="1664" spans="38:49" ht="14.25" customHeight="1">
      <c r="AL1664" s="42"/>
      <c r="AM1664" s="43"/>
      <c r="AN1664" s="42"/>
      <c r="AO1664" s="43"/>
      <c r="AP1664" s="43"/>
      <c r="AQ1664" s="43"/>
      <c r="AR1664" s="43"/>
      <c r="AS1664" s="43"/>
      <c r="AT1664" s="43"/>
      <c r="AU1664" s="43"/>
      <c r="AV1664" s="43"/>
      <c r="AW1664" s="43"/>
    </row>
    <row r="1665" spans="38:49" ht="14.25" customHeight="1">
      <c r="AL1665" s="42"/>
      <c r="AM1665" s="43"/>
      <c r="AN1665" s="42"/>
      <c r="AO1665" s="43"/>
      <c r="AP1665" s="43"/>
      <c r="AQ1665" s="43"/>
      <c r="AR1665" s="43"/>
      <c r="AS1665" s="43"/>
      <c r="AT1665" s="43"/>
      <c r="AU1665" s="43"/>
      <c r="AV1665" s="43"/>
      <c r="AW1665" s="43"/>
    </row>
    <row r="1666" spans="38:49" ht="14.25" customHeight="1">
      <c r="AL1666" s="42"/>
      <c r="AM1666" s="43"/>
      <c r="AN1666" s="42"/>
      <c r="AO1666" s="43"/>
      <c r="AP1666" s="43"/>
      <c r="AQ1666" s="43"/>
      <c r="AR1666" s="43"/>
      <c r="AS1666" s="43"/>
      <c r="AT1666" s="43"/>
      <c r="AU1666" s="43"/>
      <c r="AV1666" s="43"/>
      <c r="AW1666" s="43"/>
    </row>
    <row r="1667" spans="38:49" ht="14.25" customHeight="1">
      <c r="AL1667" s="42"/>
      <c r="AM1667" s="43"/>
      <c r="AN1667" s="42"/>
      <c r="AO1667" s="43"/>
      <c r="AP1667" s="43"/>
      <c r="AQ1667" s="43"/>
      <c r="AR1667" s="43"/>
      <c r="AS1667" s="43"/>
      <c r="AT1667" s="43"/>
      <c r="AU1667" s="43"/>
      <c r="AV1667" s="43"/>
      <c r="AW1667" s="43"/>
    </row>
    <row r="1668" spans="38:49" ht="14.25" customHeight="1">
      <c r="AL1668" s="42"/>
      <c r="AM1668" s="43"/>
      <c r="AN1668" s="42"/>
      <c r="AO1668" s="43"/>
      <c r="AP1668" s="43"/>
      <c r="AQ1668" s="43"/>
      <c r="AR1668" s="43"/>
      <c r="AS1668" s="43"/>
      <c r="AT1668" s="43"/>
      <c r="AU1668" s="43"/>
      <c r="AV1668" s="43"/>
      <c r="AW1668" s="43"/>
    </row>
    <row r="1669" spans="38:49" ht="14.25" customHeight="1">
      <c r="AL1669" s="42"/>
      <c r="AM1669" s="43"/>
      <c r="AN1669" s="42"/>
      <c r="AO1669" s="43"/>
      <c r="AP1669" s="43"/>
      <c r="AQ1669" s="43"/>
      <c r="AR1669" s="43"/>
      <c r="AS1669" s="43"/>
      <c r="AT1669" s="43"/>
      <c r="AU1669" s="43"/>
      <c r="AV1669" s="43"/>
      <c r="AW1669" s="43"/>
    </row>
    <row r="1670" spans="38:49" ht="14.25" customHeight="1">
      <c r="AL1670" s="42"/>
      <c r="AM1670" s="43"/>
      <c r="AN1670" s="42"/>
      <c r="AO1670" s="43"/>
      <c r="AP1670" s="43"/>
      <c r="AQ1670" s="43"/>
      <c r="AR1670" s="43"/>
      <c r="AS1670" s="43"/>
      <c r="AT1670" s="43"/>
      <c r="AU1670" s="43"/>
      <c r="AV1670" s="43"/>
      <c r="AW1670" s="43"/>
    </row>
    <row r="1671" spans="38:49" ht="14.25" customHeight="1">
      <c r="AL1671" s="42"/>
      <c r="AM1671" s="43"/>
      <c r="AN1671" s="42"/>
      <c r="AO1671" s="43"/>
      <c r="AP1671" s="43"/>
      <c r="AQ1671" s="43"/>
      <c r="AR1671" s="43"/>
      <c r="AS1671" s="43"/>
      <c r="AT1671" s="43"/>
      <c r="AU1671" s="43"/>
      <c r="AV1671" s="43"/>
      <c r="AW1671" s="43"/>
    </row>
    <row r="1672" spans="38:49" ht="14.25" customHeight="1">
      <c r="AL1672" s="42"/>
      <c r="AM1672" s="43"/>
      <c r="AN1672" s="42"/>
      <c r="AO1672" s="43"/>
      <c r="AP1672" s="43"/>
      <c r="AQ1672" s="43"/>
      <c r="AR1672" s="43"/>
      <c r="AS1672" s="43"/>
      <c r="AT1672" s="43"/>
      <c r="AU1672" s="43"/>
      <c r="AV1672" s="43"/>
      <c r="AW1672" s="43"/>
    </row>
    <row r="1673" spans="38:49" ht="14.25" customHeight="1">
      <c r="AL1673" s="42"/>
      <c r="AM1673" s="43"/>
      <c r="AN1673" s="42"/>
      <c r="AO1673" s="43"/>
      <c r="AP1673" s="43"/>
      <c r="AQ1673" s="43"/>
      <c r="AR1673" s="43"/>
      <c r="AS1673" s="43"/>
      <c r="AT1673" s="43"/>
      <c r="AU1673" s="43"/>
      <c r="AV1673" s="43"/>
      <c r="AW1673" s="43"/>
    </row>
    <row r="1674" spans="38:49" ht="14.25" customHeight="1">
      <c r="AL1674" s="42"/>
      <c r="AM1674" s="43"/>
      <c r="AN1674" s="42"/>
      <c r="AO1674" s="43"/>
      <c r="AP1674" s="43"/>
      <c r="AQ1674" s="43"/>
      <c r="AR1674" s="43"/>
      <c r="AS1674" s="43"/>
      <c r="AT1674" s="43"/>
      <c r="AU1674" s="43"/>
      <c r="AV1674" s="43"/>
      <c r="AW1674" s="43"/>
    </row>
    <row r="1675" spans="38:49" ht="14.25" customHeight="1">
      <c r="AL1675" s="42"/>
      <c r="AM1675" s="43"/>
      <c r="AN1675" s="42"/>
      <c r="AO1675" s="43"/>
      <c r="AP1675" s="43"/>
      <c r="AQ1675" s="43"/>
      <c r="AR1675" s="43"/>
      <c r="AS1675" s="43"/>
      <c r="AT1675" s="43"/>
      <c r="AU1675" s="43"/>
      <c r="AV1675" s="43"/>
      <c r="AW1675" s="43"/>
    </row>
    <row r="1676" spans="38:49" ht="14.25" customHeight="1">
      <c r="AL1676" s="42"/>
      <c r="AM1676" s="43"/>
      <c r="AN1676" s="42"/>
      <c r="AO1676" s="43"/>
      <c r="AP1676" s="43"/>
      <c r="AQ1676" s="43"/>
      <c r="AR1676" s="43"/>
      <c r="AS1676" s="43"/>
      <c r="AT1676" s="43"/>
      <c r="AU1676" s="43"/>
      <c r="AV1676" s="43"/>
      <c r="AW1676" s="43"/>
    </row>
    <row r="1677" spans="38:49" ht="14.25" customHeight="1">
      <c r="AL1677" s="42"/>
      <c r="AM1677" s="43"/>
      <c r="AN1677" s="42"/>
      <c r="AO1677" s="43"/>
      <c r="AP1677" s="43"/>
      <c r="AQ1677" s="43"/>
      <c r="AR1677" s="43"/>
      <c r="AS1677" s="43"/>
      <c r="AT1677" s="43"/>
      <c r="AU1677" s="43"/>
      <c r="AV1677" s="43"/>
      <c r="AW1677" s="43"/>
    </row>
    <row r="1678" spans="38:49" ht="14.25" customHeight="1">
      <c r="AL1678" s="42"/>
      <c r="AM1678" s="43"/>
      <c r="AN1678" s="42"/>
      <c r="AO1678" s="43"/>
      <c r="AP1678" s="43"/>
      <c r="AQ1678" s="43"/>
      <c r="AR1678" s="43"/>
      <c r="AS1678" s="43"/>
      <c r="AT1678" s="43"/>
      <c r="AU1678" s="43"/>
      <c r="AV1678" s="43"/>
      <c r="AW1678" s="43"/>
    </row>
    <row r="1679" spans="38:49" ht="14.25" customHeight="1">
      <c r="AL1679" s="42"/>
      <c r="AM1679" s="43"/>
      <c r="AN1679" s="42"/>
      <c r="AO1679" s="43"/>
      <c r="AP1679" s="43"/>
      <c r="AQ1679" s="43"/>
      <c r="AR1679" s="43"/>
      <c r="AS1679" s="43"/>
      <c r="AT1679" s="43"/>
      <c r="AU1679" s="43"/>
      <c r="AV1679" s="43"/>
      <c r="AW1679" s="43"/>
    </row>
    <row r="1680" spans="38:49" ht="14.25" customHeight="1">
      <c r="AL1680" s="42"/>
      <c r="AM1680" s="43"/>
      <c r="AN1680" s="42"/>
      <c r="AO1680" s="43"/>
      <c r="AP1680" s="43"/>
      <c r="AQ1680" s="43"/>
      <c r="AR1680" s="43"/>
      <c r="AS1680" s="43"/>
      <c r="AT1680" s="43"/>
      <c r="AU1680" s="43"/>
      <c r="AV1680" s="43"/>
      <c r="AW1680" s="43"/>
    </row>
    <row r="1681" spans="38:49" ht="14.25" customHeight="1">
      <c r="AL1681" s="42"/>
      <c r="AM1681" s="43"/>
      <c r="AN1681" s="42"/>
      <c r="AO1681" s="43"/>
      <c r="AP1681" s="43"/>
      <c r="AQ1681" s="43"/>
      <c r="AR1681" s="43"/>
      <c r="AS1681" s="43"/>
      <c r="AT1681" s="43"/>
      <c r="AU1681" s="43"/>
      <c r="AV1681" s="43"/>
      <c r="AW1681" s="43"/>
    </row>
    <row r="1682" spans="38:49" ht="14.25" customHeight="1">
      <c r="AL1682" s="42"/>
      <c r="AM1682" s="43"/>
      <c r="AN1682" s="42"/>
      <c r="AO1682" s="43"/>
      <c r="AP1682" s="43"/>
      <c r="AQ1682" s="43"/>
      <c r="AR1682" s="43"/>
      <c r="AS1682" s="43"/>
      <c r="AT1682" s="43"/>
      <c r="AU1682" s="43"/>
      <c r="AV1682" s="43"/>
      <c r="AW1682" s="43"/>
    </row>
    <row r="1683" spans="38:49" ht="14.25" customHeight="1">
      <c r="AL1683" s="42"/>
      <c r="AM1683" s="43"/>
      <c r="AN1683" s="42"/>
      <c r="AO1683" s="43"/>
      <c r="AP1683" s="43"/>
      <c r="AQ1683" s="43"/>
      <c r="AR1683" s="43"/>
      <c r="AS1683" s="43"/>
      <c r="AT1683" s="43"/>
      <c r="AU1683" s="43"/>
      <c r="AV1683" s="43"/>
      <c r="AW1683" s="43"/>
    </row>
    <row r="1684" spans="38:49" ht="14.25" customHeight="1">
      <c r="AL1684" s="42"/>
      <c r="AM1684" s="43"/>
      <c r="AN1684" s="42"/>
      <c r="AO1684" s="43"/>
      <c r="AP1684" s="43"/>
      <c r="AQ1684" s="43"/>
      <c r="AR1684" s="43"/>
      <c r="AS1684" s="43"/>
      <c r="AT1684" s="43"/>
      <c r="AU1684" s="43"/>
      <c r="AV1684" s="43"/>
      <c r="AW1684" s="43"/>
    </row>
    <row r="1685" spans="38:49" ht="14.25" customHeight="1">
      <c r="AL1685" s="42"/>
      <c r="AM1685" s="43"/>
      <c r="AN1685" s="42"/>
      <c r="AO1685" s="43"/>
      <c r="AP1685" s="43"/>
      <c r="AQ1685" s="43"/>
      <c r="AR1685" s="43"/>
      <c r="AS1685" s="43"/>
      <c r="AT1685" s="43"/>
      <c r="AU1685" s="43"/>
      <c r="AV1685" s="43"/>
      <c r="AW1685" s="43"/>
    </row>
    <row r="1686" spans="38:49" ht="14.25" customHeight="1">
      <c r="AL1686" s="42"/>
      <c r="AM1686" s="43"/>
      <c r="AN1686" s="42"/>
      <c r="AO1686" s="43"/>
      <c r="AP1686" s="43"/>
      <c r="AQ1686" s="43"/>
      <c r="AR1686" s="43"/>
      <c r="AS1686" s="43"/>
      <c r="AT1686" s="43"/>
      <c r="AU1686" s="43"/>
      <c r="AV1686" s="43"/>
      <c r="AW1686" s="43"/>
    </row>
    <row r="1687" spans="38:49" ht="14.25" customHeight="1">
      <c r="AL1687" s="42"/>
      <c r="AM1687" s="43"/>
      <c r="AN1687" s="42"/>
      <c r="AO1687" s="43"/>
      <c r="AP1687" s="43"/>
      <c r="AQ1687" s="43"/>
      <c r="AR1687" s="43"/>
      <c r="AS1687" s="43"/>
      <c r="AT1687" s="43"/>
      <c r="AU1687" s="43"/>
      <c r="AV1687" s="43"/>
      <c r="AW1687" s="43"/>
    </row>
    <row r="1688" spans="38:49" ht="14.25" customHeight="1">
      <c r="AL1688" s="42"/>
      <c r="AM1688" s="43"/>
      <c r="AN1688" s="42"/>
      <c r="AO1688" s="43"/>
      <c r="AP1688" s="43"/>
      <c r="AQ1688" s="43"/>
      <c r="AR1688" s="43"/>
      <c r="AS1688" s="43"/>
      <c r="AT1688" s="43"/>
      <c r="AU1688" s="43"/>
      <c r="AV1688" s="43"/>
      <c r="AW1688" s="43"/>
    </row>
    <row r="1689" spans="38:49" ht="14.25" customHeight="1">
      <c r="AL1689" s="42"/>
      <c r="AM1689" s="43"/>
      <c r="AN1689" s="42"/>
      <c r="AO1689" s="43"/>
      <c r="AP1689" s="43"/>
      <c r="AQ1689" s="43"/>
      <c r="AR1689" s="43"/>
      <c r="AS1689" s="43"/>
      <c r="AT1689" s="43"/>
      <c r="AU1689" s="43"/>
      <c r="AV1689" s="43"/>
      <c r="AW1689" s="43"/>
    </row>
    <row r="1690" spans="38:49" ht="14.25" customHeight="1">
      <c r="AL1690" s="42"/>
      <c r="AM1690" s="43"/>
      <c r="AN1690" s="42"/>
      <c r="AO1690" s="43"/>
      <c r="AP1690" s="43"/>
      <c r="AQ1690" s="43"/>
      <c r="AR1690" s="43"/>
      <c r="AS1690" s="43"/>
      <c r="AT1690" s="43"/>
      <c r="AU1690" s="43"/>
      <c r="AV1690" s="43"/>
      <c r="AW1690" s="43"/>
    </row>
    <row r="1691" spans="38:49" ht="14.25" customHeight="1">
      <c r="AL1691" s="42"/>
      <c r="AM1691" s="43"/>
      <c r="AN1691" s="42"/>
      <c r="AO1691" s="43"/>
      <c r="AP1691" s="43"/>
      <c r="AQ1691" s="43"/>
      <c r="AR1691" s="43"/>
      <c r="AS1691" s="43"/>
      <c r="AT1691" s="43"/>
      <c r="AU1691" s="43"/>
      <c r="AV1691" s="43"/>
      <c r="AW1691" s="43"/>
    </row>
    <row r="1692" spans="38:49" ht="14.25" customHeight="1">
      <c r="AL1692" s="42"/>
      <c r="AM1692" s="43"/>
      <c r="AN1692" s="42"/>
      <c r="AO1692" s="43"/>
      <c r="AP1692" s="43"/>
      <c r="AQ1692" s="43"/>
      <c r="AR1692" s="43"/>
      <c r="AS1692" s="43"/>
      <c r="AT1692" s="43"/>
      <c r="AU1692" s="43"/>
      <c r="AV1692" s="43"/>
      <c r="AW1692" s="43"/>
    </row>
    <row r="1693" spans="38:49" ht="14.25" customHeight="1">
      <c r="AL1693" s="42"/>
      <c r="AM1693" s="43"/>
      <c r="AN1693" s="42"/>
      <c r="AO1693" s="43"/>
      <c r="AP1693" s="43"/>
      <c r="AQ1693" s="43"/>
      <c r="AR1693" s="43"/>
      <c r="AS1693" s="43"/>
      <c r="AT1693" s="43"/>
      <c r="AU1693" s="43"/>
      <c r="AV1693" s="43"/>
      <c r="AW1693" s="43"/>
    </row>
    <row r="1694" spans="38:49" ht="14.25" customHeight="1">
      <c r="AL1694" s="42"/>
      <c r="AM1694" s="43"/>
      <c r="AN1694" s="42"/>
      <c r="AO1694" s="43"/>
      <c r="AP1694" s="43"/>
      <c r="AQ1694" s="43"/>
      <c r="AR1694" s="43"/>
      <c r="AS1694" s="43"/>
      <c r="AT1694" s="43"/>
      <c r="AU1694" s="43"/>
      <c r="AV1694" s="43"/>
      <c r="AW1694" s="43"/>
    </row>
    <row r="1695" spans="38:49" ht="14.25" customHeight="1">
      <c r="AL1695" s="42"/>
      <c r="AM1695" s="43"/>
      <c r="AN1695" s="42"/>
      <c r="AO1695" s="43"/>
      <c r="AP1695" s="43"/>
      <c r="AQ1695" s="43"/>
      <c r="AR1695" s="43"/>
      <c r="AS1695" s="43"/>
      <c r="AT1695" s="43"/>
      <c r="AU1695" s="43"/>
      <c r="AV1695" s="43"/>
      <c r="AW1695" s="43"/>
    </row>
    <row r="1696" spans="38:49" ht="14.25" customHeight="1">
      <c r="AL1696" s="42"/>
      <c r="AM1696" s="43"/>
      <c r="AN1696" s="42"/>
      <c r="AO1696" s="43"/>
      <c r="AP1696" s="43"/>
      <c r="AQ1696" s="43"/>
      <c r="AR1696" s="43"/>
      <c r="AS1696" s="43"/>
      <c r="AT1696" s="43"/>
      <c r="AU1696" s="43"/>
      <c r="AV1696" s="43"/>
      <c r="AW1696" s="43"/>
    </row>
    <row r="1697" spans="38:49" ht="14.25" customHeight="1">
      <c r="AL1697" s="42"/>
      <c r="AM1697" s="43"/>
      <c r="AN1697" s="42"/>
      <c r="AO1697" s="43"/>
      <c r="AP1697" s="43"/>
      <c r="AQ1697" s="43"/>
      <c r="AR1697" s="43"/>
      <c r="AS1697" s="43"/>
      <c r="AT1697" s="43"/>
      <c r="AU1697" s="43"/>
      <c r="AV1697" s="43"/>
      <c r="AW1697" s="43"/>
    </row>
    <row r="1698" spans="38:49" ht="14.25" customHeight="1">
      <c r="AL1698" s="42"/>
      <c r="AM1698" s="43"/>
      <c r="AN1698" s="42"/>
      <c r="AO1698" s="43"/>
      <c r="AP1698" s="43"/>
      <c r="AQ1698" s="43"/>
      <c r="AR1698" s="43"/>
      <c r="AS1698" s="43"/>
      <c r="AT1698" s="43"/>
      <c r="AU1698" s="43"/>
      <c r="AV1698" s="43"/>
      <c r="AW1698" s="43"/>
    </row>
    <row r="1699" spans="38:49" ht="14.25" customHeight="1">
      <c r="AL1699" s="42"/>
      <c r="AM1699" s="43"/>
      <c r="AN1699" s="42"/>
      <c r="AO1699" s="43"/>
      <c r="AP1699" s="43"/>
      <c r="AQ1699" s="43"/>
      <c r="AR1699" s="43"/>
      <c r="AS1699" s="43"/>
      <c r="AT1699" s="43"/>
      <c r="AU1699" s="43"/>
      <c r="AV1699" s="43"/>
      <c r="AW1699" s="43"/>
    </row>
    <row r="1700" spans="38:49" ht="14.25" customHeight="1">
      <c r="AL1700" s="42"/>
      <c r="AM1700" s="43"/>
      <c r="AN1700" s="42"/>
      <c r="AO1700" s="43"/>
      <c r="AP1700" s="43"/>
      <c r="AQ1700" s="43"/>
      <c r="AR1700" s="43"/>
      <c r="AS1700" s="43"/>
      <c r="AT1700" s="43"/>
      <c r="AU1700" s="43"/>
      <c r="AV1700" s="43"/>
      <c r="AW1700" s="43"/>
    </row>
    <row r="1701" spans="38:49" ht="14.25" customHeight="1">
      <c r="AL1701" s="42"/>
      <c r="AM1701" s="43"/>
      <c r="AN1701" s="42"/>
      <c r="AO1701" s="43"/>
      <c r="AP1701" s="43"/>
      <c r="AQ1701" s="43"/>
      <c r="AR1701" s="43"/>
      <c r="AS1701" s="43"/>
      <c r="AT1701" s="43"/>
      <c r="AU1701" s="43"/>
      <c r="AV1701" s="43"/>
      <c r="AW1701" s="43"/>
    </row>
    <row r="1702" spans="38:49" ht="14.25" customHeight="1">
      <c r="AL1702" s="42"/>
      <c r="AM1702" s="43"/>
      <c r="AN1702" s="42"/>
      <c r="AO1702" s="43"/>
      <c r="AP1702" s="43"/>
      <c r="AQ1702" s="43"/>
      <c r="AR1702" s="43"/>
      <c r="AS1702" s="43"/>
      <c r="AT1702" s="43"/>
      <c r="AU1702" s="43"/>
      <c r="AV1702" s="43"/>
      <c r="AW1702" s="43"/>
    </row>
    <row r="1703" spans="38:49" ht="14.25" customHeight="1">
      <c r="AL1703" s="42"/>
      <c r="AM1703" s="43"/>
      <c r="AN1703" s="42"/>
      <c r="AO1703" s="43"/>
      <c r="AP1703" s="43"/>
      <c r="AQ1703" s="43"/>
      <c r="AR1703" s="43"/>
      <c r="AS1703" s="43"/>
      <c r="AT1703" s="43"/>
      <c r="AU1703" s="43"/>
      <c r="AV1703" s="43"/>
      <c r="AW1703" s="43"/>
    </row>
    <row r="1704" spans="38:49" ht="14.25" customHeight="1">
      <c r="AL1704" s="42"/>
      <c r="AM1704" s="43"/>
      <c r="AN1704" s="42"/>
      <c r="AO1704" s="43"/>
      <c r="AP1704" s="43"/>
      <c r="AQ1704" s="43"/>
      <c r="AR1704" s="43"/>
      <c r="AS1704" s="43"/>
      <c r="AT1704" s="43"/>
      <c r="AU1704" s="43"/>
      <c r="AV1704" s="43"/>
      <c r="AW1704" s="43"/>
    </row>
    <row r="1705" spans="38:49" ht="14.25" customHeight="1">
      <c r="AL1705" s="42"/>
      <c r="AM1705" s="43"/>
      <c r="AN1705" s="42"/>
      <c r="AO1705" s="43"/>
      <c r="AP1705" s="43"/>
      <c r="AQ1705" s="43"/>
      <c r="AR1705" s="43"/>
      <c r="AS1705" s="43"/>
      <c r="AT1705" s="43"/>
      <c r="AU1705" s="43"/>
      <c r="AV1705" s="43"/>
      <c r="AW1705" s="43"/>
    </row>
    <row r="1706" spans="38:49" ht="14.25" customHeight="1">
      <c r="AL1706" s="42"/>
      <c r="AM1706" s="43"/>
      <c r="AN1706" s="42"/>
      <c r="AO1706" s="43"/>
      <c r="AP1706" s="43"/>
      <c r="AQ1706" s="43"/>
      <c r="AR1706" s="43"/>
      <c r="AS1706" s="43"/>
      <c r="AT1706" s="43"/>
      <c r="AU1706" s="43"/>
      <c r="AV1706" s="43"/>
      <c r="AW1706" s="43"/>
    </row>
    <row r="1707" spans="38:49" ht="14.25" customHeight="1">
      <c r="AL1707" s="42"/>
      <c r="AM1707" s="43"/>
      <c r="AN1707" s="42"/>
      <c r="AO1707" s="43"/>
      <c r="AP1707" s="43"/>
      <c r="AQ1707" s="43"/>
      <c r="AR1707" s="43"/>
      <c r="AS1707" s="43"/>
      <c r="AT1707" s="43"/>
      <c r="AU1707" s="43"/>
      <c r="AV1707" s="43"/>
      <c r="AW1707" s="43"/>
    </row>
    <row r="1708" spans="38:49" ht="14.25" customHeight="1">
      <c r="AL1708" s="42"/>
      <c r="AM1708" s="43"/>
      <c r="AN1708" s="42"/>
      <c r="AO1708" s="43"/>
      <c r="AP1708" s="43"/>
      <c r="AQ1708" s="43"/>
      <c r="AR1708" s="43"/>
      <c r="AS1708" s="43"/>
      <c r="AT1708" s="43"/>
      <c r="AU1708" s="43"/>
      <c r="AV1708" s="43"/>
      <c r="AW1708" s="43"/>
    </row>
    <row r="1709" spans="38:49" ht="14.25" customHeight="1">
      <c r="AL1709" s="42"/>
      <c r="AM1709" s="43"/>
      <c r="AN1709" s="42"/>
      <c r="AO1709" s="43"/>
      <c r="AP1709" s="43"/>
      <c r="AQ1709" s="43"/>
      <c r="AR1709" s="43"/>
      <c r="AS1709" s="43"/>
      <c r="AT1709" s="43"/>
      <c r="AU1709" s="43"/>
      <c r="AV1709" s="43"/>
      <c r="AW1709" s="43"/>
    </row>
    <row r="1710" spans="38:49" ht="14.25" customHeight="1">
      <c r="AL1710" s="42"/>
      <c r="AM1710" s="43"/>
      <c r="AN1710" s="42"/>
      <c r="AO1710" s="43"/>
      <c r="AP1710" s="43"/>
      <c r="AQ1710" s="43"/>
      <c r="AR1710" s="43"/>
      <c r="AS1710" s="43"/>
      <c r="AT1710" s="43"/>
      <c r="AU1710" s="43"/>
      <c r="AV1710" s="43"/>
      <c r="AW1710" s="43"/>
    </row>
    <row r="1711" spans="38:49" ht="14.25" customHeight="1">
      <c r="AL1711" s="42"/>
      <c r="AM1711" s="43"/>
      <c r="AN1711" s="42"/>
      <c r="AO1711" s="43"/>
      <c r="AP1711" s="43"/>
      <c r="AQ1711" s="43"/>
      <c r="AR1711" s="43"/>
      <c r="AS1711" s="43"/>
      <c r="AT1711" s="43"/>
      <c r="AU1711" s="43"/>
      <c r="AV1711" s="43"/>
      <c r="AW1711" s="43"/>
    </row>
    <row r="1712" spans="38:49" ht="14.25" customHeight="1">
      <c r="AL1712" s="42"/>
      <c r="AM1712" s="43"/>
      <c r="AN1712" s="42"/>
      <c r="AO1712" s="43"/>
      <c r="AP1712" s="43"/>
      <c r="AQ1712" s="43"/>
      <c r="AR1712" s="43"/>
      <c r="AS1712" s="43"/>
      <c r="AT1712" s="43"/>
      <c r="AU1712" s="43"/>
      <c r="AV1712" s="43"/>
      <c r="AW1712" s="43"/>
    </row>
    <row r="1713" spans="38:49" ht="14.25" customHeight="1">
      <c r="AL1713" s="42"/>
      <c r="AM1713" s="43"/>
      <c r="AN1713" s="42"/>
      <c r="AO1713" s="43"/>
      <c r="AP1713" s="43"/>
      <c r="AQ1713" s="43"/>
      <c r="AR1713" s="43"/>
      <c r="AS1713" s="43"/>
      <c r="AT1713" s="43"/>
      <c r="AU1713" s="43"/>
      <c r="AV1713" s="43"/>
      <c r="AW1713" s="43"/>
    </row>
    <row r="1714" spans="38:49" ht="14.25" customHeight="1">
      <c r="AL1714" s="42"/>
      <c r="AM1714" s="43"/>
      <c r="AN1714" s="42"/>
      <c r="AO1714" s="43"/>
      <c r="AP1714" s="43"/>
      <c r="AQ1714" s="43"/>
      <c r="AR1714" s="43"/>
      <c r="AS1714" s="43"/>
      <c r="AT1714" s="43"/>
      <c r="AU1714" s="43"/>
      <c r="AV1714" s="43"/>
      <c r="AW1714" s="43"/>
    </row>
    <row r="1715" spans="38:49" ht="14.25" customHeight="1">
      <c r="AL1715" s="42"/>
      <c r="AM1715" s="43"/>
      <c r="AN1715" s="42"/>
      <c r="AO1715" s="43"/>
      <c r="AP1715" s="43"/>
      <c r="AQ1715" s="43"/>
      <c r="AR1715" s="43"/>
      <c r="AS1715" s="43"/>
      <c r="AT1715" s="43"/>
      <c r="AU1715" s="43"/>
      <c r="AV1715" s="43"/>
      <c r="AW1715" s="43"/>
    </row>
    <row r="1716" spans="38:49" ht="14.25" customHeight="1">
      <c r="AL1716" s="42"/>
      <c r="AM1716" s="43"/>
      <c r="AN1716" s="42"/>
      <c r="AO1716" s="43"/>
      <c r="AP1716" s="43"/>
      <c r="AQ1716" s="43"/>
      <c r="AR1716" s="43"/>
      <c r="AS1716" s="43"/>
      <c r="AT1716" s="43"/>
      <c r="AU1716" s="43"/>
      <c r="AV1716" s="43"/>
      <c r="AW1716" s="43"/>
    </row>
    <row r="1717" spans="38:49" ht="14.25" customHeight="1">
      <c r="AL1717" s="42"/>
      <c r="AM1717" s="43"/>
      <c r="AN1717" s="42"/>
      <c r="AO1717" s="43"/>
      <c r="AP1717" s="43"/>
      <c r="AQ1717" s="43"/>
      <c r="AR1717" s="43"/>
      <c r="AS1717" s="43"/>
      <c r="AT1717" s="43"/>
      <c r="AU1717" s="43"/>
      <c r="AV1717" s="43"/>
      <c r="AW1717" s="43"/>
    </row>
    <row r="1718" spans="38:49" ht="14.25" customHeight="1">
      <c r="AL1718" s="42"/>
      <c r="AM1718" s="43"/>
      <c r="AN1718" s="42"/>
      <c r="AO1718" s="43"/>
      <c r="AP1718" s="43"/>
      <c r="AQ1718" s="43"/>
      <c r="AR1718" s="43"/>
      <c r="AS1718" s="43"/>
      <c r="AT1718" s="43"/>
      <c r="AU1718" s="43"/>
      <c r="AV1718" s="43"/>
      <c r="AW1718" s="43"/>
    </row>
    <row r="1719" spans="38:49" ht="14.25" customHeight="1">
      <c r="AL1719" s="42"/>
      <c r="AM1719" s="43"/>
      <c r="AN1719" s="42"/>
      <c r="AO1719" s="43"/>
      <c r="AP1719" s="43"/>
      <c r="AQ1719" s="43"/>
      <c r="AR1719" s="43"/>
      <c r="AS1719" s="43"/>
      <c r="AT1719" s="43"/>
      <c r="AU1719" s="43"/>
      <c r="AV1719" s="43"/>
      <c r="AW1719" s="43"/>
    </row>
    <row r="1720" spans="38:49" ht="14.25" customHeight="1">
      <c r="AL1720" s="42"/>
      <c r="AM1720" s="43"/>
      <c r="AN1720" s="42"/>
      <c r="AO1720" s="43"/>
      <c r="AP1720" s="43"/>
      <c r="AQ1720" s="43"/>
      <c r="AR1720" s="43"/>
      <c r="AS1720" s="43"/>
      <c r="AT1720" s="43"/>
      <c r="AU1720" s="43"/>
      <c r="AV1720" s="43"/>
      <c r="AW1720" s="43"/>
    </row>
    <row r="1721" spans="38:49" ht="14.25" customHeight="1">
      <c r="AL1721" s="42"/>
      <c r="AM1721" s="43"/>
      <c r="AN1721" s="42"/>
      <c r="AO1721" s="43"/>
      <c r="AP1721" s="43"/>
      <c r="AQ1721" s="43"/>
      <c r="AR1721" s="43"/>
      <c r="AS1721" s="43"/>
      <c r="AT1721" s="43"/>
      <c r="AU1721" s="43"/>
      <c r="AV1721" s="43"/>
      <c r="AW1721" s="43"/>
    </row>
    <row r="1722" spans="38:49" ht="14.25" customHeight="1">
      <c r="AL1722" s="42"/>
      <c r="AM1722" s="43"/>
      <c r="AN1722" s="42"/>
      <c r="AO1722" s="43"/>
      <c r="AP1722" s="43"/>
      <c r="AQ1722" s="43"/>
      <c r="AR1722" s="43"/>
      <c r="AS1722" s="43"/>
      <c r="AT1722" s="43"/>
      <c r="AU1722" s="43"/>
      <c r="AV1722" s="43"/>
      <c r="AW1722" s="43"/>
    </row>
    <row r="1723" spans="38:49" ht="14.25" customHeight="1">
      <c r="AL1723" s="42"/>
      <c r="AM1723" s="43"/>
      <c r="AN1723" s="42"/>
      <c r="AO1723" s="43"/>
      <c r="AP1723" s="43"/>
      <c r="AQ1723" s="43"/>
      <c r="AR1723" s="43"/>
      <c r="AS1723" s="43"/>
      <c r="AT1723" s="43"/>
      <c r="AU1723" s="43"/>
      <c r="AV1723" s="43"/>
      <c r="AW1723" s="43"/>
    </row>
    <row r="1724" spans="38:49" ht="14.25" customHeight="1">
      <c r="AL1724" s="42"/>
      <c r="AM1724" s="43"/>
      <c r="AN1724" s="42"/>
      <c r="AO1724" s="43"/>
      <c r="AP1724" s="43"/>
      <c r="AQ1724" s="43"/>
      <c r="AR1724" s="43"/>
      <c r="AS1724" s="43"/>
      <c r="AT1724" s="43"/>
      <c r="AU1724" s="43"/>
      <c r="AV1724" s="43"/>
      <c r="AW1724" s="43"/>
    </row>
    <row r="1725" spans="38:49" ht="14.25" customHeight="1">
      <c r="AL1725" s="42"/>
      <c r="AM1725" s="43"/>
      <c r="AN1725" s="42"/>
      <c r="AO1725" s="43"/>
      <c r="AP1725" s="43"/>
      <c r="AQ1725" s="43"/>
      <c r="AR1725" s="43"/>
      <c r="AS1725" s="43"/>
      <c r="AT1725" s="43"/>
      <c r="AU1725" s="43"/>
      <c r="AV1725" s="43"/>
      <c r="AW1725" s="43"/>
    </row>
    <row r="1726" spans="38:49" ht="14.25" customHeight="1">
      <c r="AL1726" s="42"/>
      <c r="AM1726" s="43"/>
      <c r="AN1726" s="42"/>
      <c r="AO1726" s="43"/>
      <c r="AP1726" s="43"/>
      <c r="AQ1726" s="43"/>
      <c r="AR1726" s="43"/>
      <c r="AS1726" s="43"/>
      <c r="AT1726" s="43"/>
      <c r="AU1726" s="43"/>
      <c r="AV1726" s="43"/>
      <c r="AW1726" s="43"/>
    </row>
    <row r="1727" spans="38:49" ht="14.25" customHeight="1">
      <c r="AL1727" s="42"/>
      <c r="AM1727" s="43"/>
      <c r="AN1727" s="42"/>
      <c r="AO1727" s="43"/>
      <c r="AP1727" s="43"/>
      <c r="AQ1727" s="43"/>
      <c r="AR1727" s="43"/>
      <c r="AS1727" s="43"/>
      <c r="AT1727" s="43"/>
      <c r="AU1727" s="43"/>
      <c r="AV1727" s="43"/>
      <c r="AW1727" s="43"/>
    </row>
    <row r="1728" spans="38:49" ht="14.25" customHeight="1">
      <c r="AL1728" s="42"/>
      <c r="AM1728" s="43"/>
      <c r="AN1728" s="42"/>
      <c r="AO1728" s="43"/>
      <c r="AP1728" s="43"/>
      <c r="AQ1728" s="43"/>
      <c r="AR1728" s="43"/>
      <c r="AS1728" s="43"/>
      <c r="AT1728" s="43"/>
      <c r="AU1728" s="43"/>
      <c r="AV1728" s="43"/>
      <c r="AW1728" s="43"/>
    </row>
    <row r="1729" spans="38:49" ht="14.25" customHeight="1">
      <c r="AL1729" s="42"/>
      <c r="AM1729" s="43"/>
      <c r="AN1729" s="42"/>
      <c r="AO1729" s="43"/>
      <c r="AP1729" s="43"/>
      <c r="AQ1729" s="43"/>
      <c r="AR1729" s="43"/>
      <c r="AS1729" s="43"/>
      <c r="AT1729" s="43"/>
      <c r="AU1729" s="43"/>
      <c r="AV1729" s="43"/>
      <c r="AW1729" s="43"/>
    </row>
    <row r="1730" spans="38:49" ht="14.25" customHeight="1">
      <c r="AL1730" s="42"/>
      <c r="AM1730" s="43"/>
      <c r="AN1730" s="42"/>
      <c r="AO1730" s="43"/>
      <c r="AP1730" s="43"/>
      <c r="AQ1730" s="43"/>
      <c r="AR1730" s="43"/>
      <c r="AS1730" s="43"/>
      <c r="AT1730" s="43"/>
      <c r="AU1730" s="43"/>
      <c r="AV1730" s="43"/>
      <c r="AW1730" s="43"/>
    </row>
    <row r="1731" spans="38:49" ht="14.25" customHeight="1">
      <c r="AL1731" s="42"/>
      <c r="AM1731" s="43"/>
      <c r="AN1731" s="42"/>
      <c r="AO1731" s="43"/>
      <c r="AP1731" s="43"/>
      <c r="AQ1731" s="43"/>
      <c r="AR1731" s="43"/>
      <c r="AS1731" s="43"/>
      <c r="AT1731" s="43"/>
      <c r="AU1731" s="43"/>
      <c r="AV1731" s="43"/>
      <c r="AW1731" s="43"/>
    </row>
    <row r="1732" spans="38:49" ht="14.25" customHeight="1">
      <c r="AL1732" s="42"/>
      <c r="AM1732" s="43"/>
      <c r="AN1732" s="42"/>
      <c r="AO1732" s="43"/>
      <c r="AP1732" s="43"/>
      <c r="AQ1732" s="43"/>
      <c r="AR1732" s="43"/>
      <c r="AS1732" s="43"/>
      <c r="AT1732" s="43"/>
      <c r="AU1732" s="43"/>
      <c r="AV1732" s="43"/>
      <c r="AW1732" s="43"/>
    </row>
    <row r="1733" spans="38:49" ht="14.25" customHeight="1">
      <c r="AL1733" s="42"/>
      <c r="AM1733" s="43"/>
      <c r="AN1733" s="42"/>
      <c r="AO1733" s="43"/>
      <c r="AP1733" s="43"/>
      <c r="AQ1733" s="43"/>
      <c r="AR1733" s="43"/>
      <c r="AS1733" s="43"/>
      <c r="AT1733" s="43"/>
      <c r="AU1733" s="43"/>
      <c r="AV1733" s="43"/>
      <c r="AW1733" s="43"/>
    </row>
    <row r="1734" spans="38:49" ht="14.25" customHeight="1">
      <c r="AL1734" s="42"/>
      <c r="AM1734" s="43"/>
      <c r="AN1734" s="42"/>
      <c r="AO1734" s="43"/>
      <c r="AP1734" s="43"/>
      <c r="AQ1734" s="43"/>
      <c r="AR1734" s="43"/>
      <c r="AS1734" s="43"/>
      <c r="AT1734" s="43"/>
      <c r="AU1734" s="43"/>
      <c r="AV1734" s="43"/>
      <c r="AW1734" s="43"/>
    </row>
    <row r="1735" spans="38:49" ht="14.25" customHeight="1">
      <c r="AL1735" s="42"/>
      <c r="AM1735" s="43"/>
      <c r="AN1735" s="42"/>
      <c r="AO1735" s="43"/>
      <c r="AP1735" s="43"/>
      <c r="AQ1735" s="43"/>
      <c r="AR1735" s="43"/>
      <c r="AS1735" s="43"/>
      <c r="AT1735" s="43"/>
      <c r="AU1735" s="43"/>
      <c r="AV1735" s="43"/>
      <c r="AW1735" s="43"/>
    </row>
    <row r="1736" spans="38:49" ht="14.25" customHeight="1">
      <c r="AL1736" s="42"/>
      <c r="AM1736" s="43"/>
      <c r="AN1736" s="42"/>
      <c r="AO1736" s="43"/>
      <c r="AP1736" s="43"/>
      <c r="AQ1736" s="43"/>
      <c r="AR1736" s="43"/>
      <c r="AS1736" s="43"/>
      <c r="AT1736" s="43"/>
      <c r="AU1736" s="43"/>
      <c r="AV1736" s="43"/>
      <c r="AW1736" s="43"/>
    </row>
    <row r="1737" spans="38:49" ht="14.25" customHeight="1">
      <c r="AL1737" s="42"/>
      <c r="AM1737" s="43"/>
      <c r="AN1737" s="42"/>
      <c r="AO1737" s="43"/>
      <c r="AP1737" s="43"/>
      <c r="AQ1737" s="43"/>
      <c r="AR1737" s="43"/>
      <c r="AS1737" s="43"/>
      <c r="AT1737" s="43"/>
      <c r="AU1737" s="43"/>
      <c r="AV1737" s="43"/>
      <c r="AW1737" s="43"/>
    </row>
    <row r="1738" spans="38:49" ht="14.25" customHeight="1">
      <c r="AL1738" s="42"/>
      <c r="AM1738" s="43"/>
      <c r="AN1738" s="42"/>
      <c r="AO1738" s="43"/>
      <c r="AP1738" s="43"/>
      <c r="AQ1738" s="43"/>
      <c r="AR1738" s="43"/>
      <c r="AS1738" s="43"/>
      <c r="AT1738" s="43"/>
      <c r="AU1738" s="43"/>
      <c r="AV1738" s="43"/>
      <c r="AW1738" s="43"/>
    </row>
    <row r="1739" spans="38:49" ht="14.25" customHeight="1">
      <c r="AL1739" s="42"/>
      <c r="AM1739" s="43"/>
      <c r="AN1739" s="42"/>
      <c r="AO1739" s="43"/>
      <c r="AP1739" s="43"/>
      <c r="AQ1739" s="43"/>
      <c r="AR1739" s="43"/>
      <c r="AS1739" s="43"/>
      <c r="AT1739" s="43"/>
      <c r="AU1739" s="43"/>
      <c r="AV1739" s="43"/>
      <c r="AW1739" s="43"/>
    </row>
    <row r="1740" spans="38:49" ht="14.25" customHeight="1">
      <c r="AL1740" s="42"/>
      <c r="AM1740" s="43"/>
      <c r="AN1740" s="42"/>
      <c r="AO1740" s="43"/>
      <c r="AP1740" s="43"/>
      <c r="AQ1740" s="43"/>
      <c r="AR1740" s="43"/>
      <c r="AS1740" s="43"/>
      <c r="AT1740" s="43"/>
      <c r="AU1740" s="43"/>
      <c r="AV1740" s="43"/>
      <c r="AW1740" s="43"/>
    </row>
    <row r="1741" spans="38:49" ht="14.25" customHeight="1">
      <c r="AL1741" s="42"/>
      <c r="AM1741" s="43"/>
      <c r="AN1741" s="42"/>
      <c r="AO1741" s="43"/>
      <c r="AP1741" s="43"/>
      <c r="AQ1741" s="43"/>
      <c r="AR1741" s="43"/>
      <c r="AS1741" s="43"/>
      <c r="AT1741" s="43"/>
      <c r="AU1741" s="43"/>
      <c r="AV1741" s="43"/>
      <c r="AW1741" s="43"/>
    </row>
    <row r="1742" spans="38:49" ht="14.25" customHeight="1">
      <c r="AL1742" s="42"/>
      <c r="AM1742" s="43"/>
      <c r="AN1742" s="42"/>
      <c r="AO1742" s="43"/>
      <c r="AP1742" s="43"/>
      <c r="AQ1742" s="43"/>
      <c r="AR1742" s="43"/>
      <c r="AS1742" s="43"/>
      <c r="AT1742" s="43"/>
      <c r="AU1742" s="43"/>
      <c r="AV1742" s="43"/>
      <c r="AW1742" s="43"/>
    </row>
    <row r="1743" spans="38:49" ht="14.25" customHeight="1">
      <c r="AL1743" s="42"/>
      <c r="AM1743" s="43"/>
      <c r="AN1743" s="42"/>
      <c r="AO1743" s="43"/>
      <c r="AP1743" s="43"/>
      <c r="AQ1743" s="43"/>
      <c r="AR1743" s="43"/>
      <c r="AS1743" s="43"/>
      <c r="AT1743" s="43"/>
      <c r="AU1743" s="43"/>
      <c r="AV1743" s="43"/>
      <c r="AW1743" s="43"/>
    </row>
    <row r="1744" spans="38:49" ht="14.25" customHeight="1">
      <c r="AL1744" s="42"/>
      <c r="AM1744" s="43"/>
      <c r="AN1744" s="42"/>
      <c r="AO1744" s="43"/>
      <c r="AP1744" s="43"/>
      <c r="AQ1744" s="43"/>
      <c r="AR1744" s="43"/>
      <c r="AS1744" s="43"/>
      <c r="AT1744" s="43"/>
      <c r="AU1744" s="43"/>
      <c r="AV1744" s="43"/>
      <c r="AW1744" s="43"/>
    </row>
    <row r="1745" spans="38:49" ht="14.25" customHeight="1">
      <c r="AL1745" s="42"/>
      <c r="AM1745" s="43"/>
      <c r="AN1745" s="42"/>
      <c r="AO1745" s="43"/>
      <c r="AP1745" s="43"/>
      <c r="AQ1745" s="43"/>
      <c r="AR1745" s="43"/>
      <c r="AS1745" s="43"/>
      <c r="AT1745" s="43"/>
      <c r="AU1745" s="43"/>
      <c r="AV1745" s="43"/>
      <c r="AW1745" s="43"/>
    </row>
    <row r="1746" spans="38:49" ht="14.25" customHeight="1">
      <c r="AL1746" s="42"/>
      <c r="AM1746" s="43"/>
      <c r="AN1746" s="42"/>
      <c r="AO1746" s="43"/>
      <c r="AP1746" s="43"/>
      <c r="AQ1746" s="43"/>
      <c r="AR1746" s="43"/>
      <c r="AS1746" s="43"/>
      <c r="AT1746" s="43"/>
      <c r="AU1746" s="43"/>
      <c r="AV1746" s="43"/>
      <c r="AW1746" s="43"/>
    </row>
    <row r="1747" spans="38:49" ht="14.25" customHeight="1">
      <c r="AL1747" s="42"/>
      <c r="AM1747" s="43"/>
      <c r="AN1747" s="42"/>
      <c r="AO1747" s="43"/>
      <c r="AP1747" s="43"/>
      <c r="AQ1747" s="43"/>
      <c r="AR1747" s="43"/>
      <c r="AS1747" s="43"/>
      <c r="AT1747" s="43"/>
      <c r="AU1747" s="43"/>
      <c r="AV1747" s="43"/>
      <c r="AW1747" s="43"/>
    </row>
    <row r="1748" spans="38:49" ht="14.25" customHeight="1">
      <c r="AL1748" s="42"/>
      <c r="AM1748" s="43"/>
      <c r="AN1748" s="42"/>
      <c r="AO1748" s="43"/>
      <c r="AP1748" s="43"/>
      <c r="AQ1748" s="43"/>
      <c r="AR1748" s="43"/>
      <c r="AS1748" s="43"/>
      <c r="AT1748" s="43"/>
      <c r="AU1748" s="43"/>
      <c r="AV1748" s="43"/>
      <c r="AW1748" s="43"/>
    </row>
    <row r="1749" spans="38:49" ht="14.25" customHeight="1">
      <c r="AL1749" s="42"/>
      <c r="AM1749" s="43"/>
      <c r="AN1749" s="42"/>
      <c r="AO1749" s="43"/>
      <c r="AP1749" s="43"/>
      <c r="AQ1749" s="43"/>
      <c r="AR1749" s="43"/>
      <c r="AS1749" s="43"/>
      <c r="AT1749" s="43"/>
      <c r="AU1749" s="43"/>
      <c r="AV1749" s="43"/>
      <c r="AW1749" s="43"/>
    </row>
    <row r="1750" spans="38:49" ht="14.25" customHeight="1">
      <c r="AL1750" s="42"/>
      <c r="AM1750" s="43"/>
      <c r="AN1750" s="42"/>
      <c r="AO1750" s="43"/>
      <c r="AP1750" s="43"/>
      <c r="AQ1750" s="43"/>
      <c r="AR1750" s="43"/>
      <c r="AS1750" s="43"/>
      <c r="AT1750" s="43"/>
      <c r="AU1750" s="43"/>
      <c r="AV1750" s="43"/>
      <c r="AW1750" s="43"/>
    </row>
    <row r="1751" spans="38:49" ht="14.25" customHeight="1">
      <c r="AL1751" s="42"/>
      <c r="AM1751" s="43"/>
      <c r="AN1751" s="42"/>
      <c r="AO1751" s="43"/>
      <c r="AP1751" s="43"/>
      <c r="AQ1751" s="43"/>
      <c r="AR1751" s="43"/>
      <c r="AS1751" s="43"/>
      <c r="AT1751" s="43"/>
      <c r="AU1751" s="43"/>
      <c r="AV1751" s="43"/>
      <c r="AW1751" s="43"/>
    </row>
    <row r="1752" spans="38:49" ht="14.25" customHeight="1">
      <c r="AL1752" s="42"/>
      <c r="AM1752" s="43"/>
      <c r="AN1752" s="42"/>
      <c r="AO1752" s="43"/>
      <c r="AP1752" s="43"/>
      <c r="AQ1752" s="43"/>
      <c r="AR1752" s="43"/>
      <c r="AS1752" s="43"/>
      <c r="AT1752" s="43"/>
      <c r="AU1752" s="43"/>
      <c r="AV1752" s="43"/>
      <c r="AW1752" s="43"/>
    </row>
    <row r="1753" spans="38:49" ht="14.25" customHeight="1">
      <c r="AL1753" s="42"/>
      <c r="AM1753" s="43"/>
      <c r="AN1753" s="42"/>
      <c r="AO1753" s="43"/>
      <c r="AP1753" s="43"/>
      <c r="AQ1753" s="43"/>
      <c r="AR1753" s="43"/>
      <c r="AS1753" s="43"/>
      <c r="AT1753" s="43"/>
      <c r="AU1753" s="43"/>
      <c r="AV1753" s="43"/>
      <c r="AW1753" s="43"/>
    </row>
    <row r="1754" spans="38:49" ht="14.25" customHeight="1">
      <c r="AL1754" s="42"/>
      <c r="AM1754" s="43"/>
      <c r="AN1754" s="42"/>
      <c r="AO1754" s="43"/>
      <c r="AP1754" s="43"/>
      <c r="AQ1754" s="43"/>
      <c r="AR1754" s="43"/>
      <c r="AS1754" s="43"/>
      <c r="AT1754" s="43"/>
      <c r="AU1754" s="43"/>
      <c r="AV1754" s="43"/>
      <c r="AW1754" s="43"/>
    </row>
    <row r="1755" spans="38:49" ht="14.25" customHeight="1">
      <c r="AL1755" s="42"/>
      <c r="AM1755" s="43"/>
      <c r="AN1755" s="42"/>
      <c r="AO1755" s="43"/>
      <c r="AP1755" s="43"/>
      <c r="AQ1755" s="43"/>
      <c r="AR1755" s="43"/>
      <c r="AS1755" s="43"/>
      <c r="AT1755" s="43"/>
      <c r="AU1755" s="43"/>
      <c r="AV1755" s="43"/>
      <c r="AW1755" s="43"/>
    </row>
    <row r="1756" spans="38:49" ht="14.25" customHeight="1">
      <c r="AL1756" s="42"/>
      <c r="AM1756" s="43"/>
      <c r="AN1756" s="42"/>
      <c r="AO1756" s="43"/>
      <c r="AP1756" s="43"/>
      <c r="AQ1756" s="43"/>
      <c r="AR1756" s="43"/>
      <c r="AS1756" s="43"/>
      <c r="AT1756" s="43"/>
      <c r="AU1756" s="43"/>
      <c r="AV1756" s="43"/>
      <c r="AW1756" s="43"/>
    </row>
    <row r="1757" spans="38:49" ht="14.25" customHeight="1">
      <c r="AL1757" s="42"/>
      <c r="AM1757" s="43"/>
      <c r="AN1757" s="42"/>
      <c r="AO1757" s="43"/>
      <c r="AP1757" s="43"/>
      <c r="AQ1757" s="43"/>
      <c r="AR1757" s="43"/>
      <c r="AS1757" s="43"/>
      <c r="AT1757" s="43"/>
      <c r="AU1757" s="43"/>
      <c r="AV1757" s="43"/>
      <c r="AW1757" s="43"/>
    </row>
    <row r="1758" spans="38:49" ht="14.25" customHeight="1">
      <c r="AL1758" s="42"/>
      <c r="AM1758" s="43"/>
      <c r="AN1758" s="42"/>
      <c r="AO1758" s="43"/>
      <c r="AP1758" s="43"/>
      <c r="AQ1758" s="43"/>
      <c r="AR1758" s="43"/>
      <c r="AS1758" s="43"/>
      <c r="AT1758" s="43"/>
      <c r="AU1758" s="43"/>
      <c r="AV1758" s="43"/>
      <c r="AW1758" s="43"/>
    </row>
    <row r="1759" spans="38:49" ht="14.25" customHeight="1">
      <c r="AL1759" s="42"/>
      <c r="AM1759" s="43"/>
      <c r="AN1759" s="42"/>
      <c r="AO1759" s="43"/>
      <c r="AP1759" s="43"/>
      <c r="AQ1759" s="43"/>
      <c r="AR1759" s="43"/>
      <c r="AS1759" s="43"/>
      <c r="AT1759" s="43"/>
      <c r="AU1759" s="43"/>
      <c r="AV1759" s="43"/>
      <c r="AW1759" s="43"/>
    </row>
    <row r="1760" spans="38:49" ht="14.25" customHeight="1">
      <c r="AL1760" s="42"/>
      <c r="AM1760" s="43"/>
      <c r="AN1760" s="42"/>
      <c r="AO1760" s="43"/>
      <c r="AP1760" s="43"/>
      <c r="AQ1760" s="43"/>
      <c r="AR1760" s="43"/>
      <c r="AS1760" s="43"/>
      <c r="AT1760" s="43"/>
      <c r="AU1760" s="43"/>
      <c r="AV1760" s="43"/>
      <c r="AW1760" s="43"/>
    </row>
    <row r="1761" spans="38:49" ht="14.25" customHeight="1">
      <c r="AL1761" s="42"/>
      <c r="AM1761" s="43"/>
      <c r="AN1761" s="42"/>
      <c r="AO1761" s="43"/>
      <c r="AP1761" s="43"/>
      <c r="AQ1761" s="43"/>
      <c r="AR1761" s="43"/>
      <c r="AS1761" s="43"/>
      <c r="AT1761" s="43"/>
      <c r="AU1761" s="43"/>
      <c r="AV1761" s="43"/>
      <c r="AW1761" s="43"/>
    </row>
    <row r="1762" spans="38:49" ht="14.25" customHeight="1">
      <c r="AL1762" s="42"/>
      <c r="AM1762" s="43"/>
      <c r="AN1762" s="42"/>
      <c r="AO1762" s="43"/>
      <c r="AP1762" s="43"/>
      <c r="AQ1762" s="43"/>
      <c r="AR1762" s="43"/>
      <c r="AS1762" s="43"/>
      <c r="AT1762" s="43"/>
      <c r="AU1762" s="43"/>
      <c r="AV1762" s="43"/>
      <c r="AW1762" s="43"/>
    </row>
    <row r="1763" spans="38:49" ht="14.25" customHeight="1">
      <c r="AL1763" s="42"/>
      <c r="AM1763" s="43"/>
      <c r="AN1763" s="42"/>
      <c r="AO1763" s="43"/>
      <c r="AP1763" s="43"/>
      <c r="AQ1763" s="43"/>
      <c r="AR1763" s="43"/>
      <c r="AS1763" s="43"/>
      <c r="AT1763" s="43"/>
      <c r="AU1763" s="43"/>
      <c r="AV1763" s="43"/>
      <c r="AW1763" s="43"/>
    </row>
    <row r="1764" spans="38:49" ht="14.25" customHeight="1">
      <c r="AL1764" s="42"/>
      <c r="AM1764" s="43"/>
      <c r="AN1764" s="42"/>
      <c r="AO1764" s="43"/>
      <c r="AP1764" s="43"/>
      <c r="AQ1764" s="43"/>
      <c r="AR1764" s="43"/>
      <c r="AS1764" s="43"/>
      <c r="AT1764" s="43"/>
      <c r="AU1764" s="43"/>
      <c r="AV1764" s="43"/>
      <c r="AW1764" s="43"/>
    </row>
    <row r="1765" spans="38:49" ht="14.25" customHeight="1">
      <c r="AL1765" s="42"/>
      <c r="AM1765" s="43"/>
      <c r="AN1765" s="42"/>
      <c r="AO1765" s="43"/>
      <c r="AP1765" s="43"/>
      <c r="AQ1765" s="43"/>
      <c r="AR1765" s="43"/>
      <c r="AS1765" s="43"/>
      <c r="AT1765" s="43"/>
      <c r="AU1765" s="43"/>
      <c r="AV1765" s="43"/>
      <c r="AW1765" s="43"/>
    </row>
    <row r="1766" spans="38:49" ht="14.25" customHeight="1">
      <c r="AL1766" s="42"/>
      <c r="AM1766" s="43"/>
      <c r="AN1766" s="42"/>
      <c r="AO1766" s="43"/>
      <c r="AP1766" s="43"/>
      <c r="AQ1766" s="43"/>
      <c r="AR1766" s="43"/>
      <c r="AS1766" s="43"/>
      <c r="AT1766" s="43"/>
      <c r="AU1766" s="43"/>
      <c r="AV1766" s="43"/>
      <c r="AW1766" s="43"/>
    </row>
    <row r="1767" spans="38:49" ht="14.25" customHeight="1">
      <c r="AL1767" s="42"/>
      <c r="AM1767" s="43"/>
      <c r="AN1767" s="42"/>
      <c r="AO1767" s="43"/>
      <c r="AP1767" s="43"/>
      <c r="AQ1767" s="43"/>
      <c r="AR1767" s="43"/>
      <c r="AS1767" s="43"/>
      <c r="AT1767" s="43"/>
      <c r="AU1767" s="43"/>
      <c r="AV1767" s="43"/>
      <c r="AW1767" s="43"/>
    </row>
    <row r="1768" spans="38:49" ht="14.25" customHeight="1">
      <c r="AL1768" s="42"/>
      <c r="AM1768" s="43"/>
      <c r="AN1768" s="42"/>
      <c r="AO1768" s="43"/>
      <c r="AP1768" s="43"/>
      <c r="AQ1768" s="43"/>
      <c r="AR1768" s="43"/>
      <c r="AS1768" s="43"/>
      <c r="AT1768" s="43"/>
      <c r="AU1768" s="43"/>
      <c r="AV1768" s="43"/>
      <c r="AW1768" s="43"/>
    </row>
    <row r="1769" spans="38:49" ht="14.25" customHeight="1">
      <c r="AL1769" s="42"/>
      <c r="AM1769" s="43"/>
      <c r="AN1769" s="42"/>
      <c r="AO1769" s="43"/>
      <c r="AP1769" s="43"/>
      <c r="AQ1769" s="43"/>
      <c r="AR1769" s="43"/>
      <c r="AS1769" s="43"/>
      <c r="AT1769" s="43"/>
      <c r="AU1769" s="43"/>
      <c r="AV1769" s="43"/>
      <c r="AW1769" s="43"/>
    </row>
    <row r="1770" spans="38:49" ht="14.25" customHeight="1">
      <c r="AL1770" s="42"/>
      <c r="AM1770" s="43"/>
      <c r="AN1770" s="42"/>
      <c r="AO1770" s="43"/>
      <c r="AP1770" s="43"/>
      <c r="AQ1770" s="43"/>
      <c r="AR1770" s="43"/>
      <c r="AS1770" s="43"/>
      <c r="AT1770" s="43"/>
      <c r="AU1770" s="43"/>
      <c r="AV1770" s="43"/>
      <c r="AW1770" s="43"/>
    </row>
    <row r="1771" spans="38:49" ht="14.25" customHeight="1">
      <c r="AL1771" s="42"/>
      <c r="AM1771" s="43"/>
      <c r="AN1771" s="42"/>
      <c r="AO1771" s="43"/>
      <c r="AP1771" s="43"/>
      <c r="AQ1771" s="43"/>
      <c r="AR1771" s="43"/>
      <c r="AS1771" s="43"/>
      <c r="AT1771" s="43"/>
      <c r="AU1771" s="43"/>
      <c r="AV1771" s="43"/>
      <c r="AW1771" s="43"/>
    </row>
    <row r="1772" spans="38:49" ht="14.25" customHeight="1">
      <c r="AL1772" s="42"/>
      <c r="AM1772" s="43"/>
      <c r="AN1772" s="42"/>
      <c r="AO1772" s="43"/>
      <c r="AP1772" s="43"/>
      <c r="AQ1772" s="43"/>
      <c r="AR1772" s="43"/>
      <c r="AS1772" s="43"/>
      <c r="AT1772" s="43"/>
      <c r="AU1772" s="43"/>
      <c r="AV1772" s="43"/>
      <c r="AW1772" s="43"/>
    </row>
    <row r="1773" spans="38:49" ht="14.25" customHeight="1">
      <c r="AL1773" s="42"/>
      <c r="AM1773" s="43"/>
      <c r="AN1773" s="42"/>
      <c r="AO1773" s="43"/>
      <c r="AP1773" s="43"/>
      <c r="AQ1773" s="43"/>
      <c r="AR1773" s="43"/>
      <c r="AS1773" s="43"/>
      <c r="AT1773" s="43"/>
      <c r="AU1773" s="43"/>
      <c r="AV1773" s="43"/>
      <c r="AW1773" s="43"/>
    </row>
    <row r="1774" spans="38:49" ht="14.25" customHeight="1">
      <c r="AL1774" s="42"/>
      <c r="AM1774" s="43"/>
      <c r="AN1774" s="42"/>
      <c r="AO1774" s="43"/>
      <c r="AP1774" s="43"/>
      <c r="AQ1774" s="43"/>
      <c r="AR1774" s="43"/>
      <c r="AS1774" s="43"/>
      <c r="AT1774" s="43"/>
      <c r="AU1774" s="43"/>
      <c r="AV1774" s="43"/>
      <c r="AW1774" s="43"/>
    </row>
    <row r="1775" spans="38:49" ht="14.25" customHeight="1">
      <c r="AL1775" s="42"/>
      <c r="AM1775" s="43"/>
      <c r="AN1775" s="42"/>
      <c r="AO1775" s="43"/>
      <c r="AP1775" s="43"/>
      <c r="AQ1775" s="43"/>
      <c r="AR1775" s="43"/>
      <c r="AS1775" s="43"/>
      <c r="AT1775" s="43"/>
      <c r="AU1775" s="43"/>
      <c r="AV1775" s="43"/>
      <c r="AW1775" s="43"/>
    </row>
    <row r="1776" spans="38:49" ht="14.25" customHeight="1">
      <c r="AL1776" s="42"/>
      <c r="AM1776" s="43"/>
      <c r="AN1776" s="42"/>
      <c r="AO1776" s="43"/>
      <c r="AP1776" s="43"/>
      <c r="AQ1776" s="43"/>
      <c r="AR1776" s="43"/>
      <c r="AS1776" s="43"/>
      <c r="AT1776" s="43"/>
      <c r="AU1776" s="43"/>
      <c r="AV1776" s="43"/>
      <c r="AW1776" s="43"/>
    </row>
    <row r="1777" spans="38:49" ht="14.25" customHeight="1">
      <c r="AL1777" s="42"/>
      <c r="AM1777" s="43"/>
      <c r="AN1777" s="42"/>
      <c r="AO1777" s="43"/>
      <c r="AP1777" s="43"/>
      <c r="AQ1777" s="43"/>
      <c r="AR1777" s="43"/>
      <c r="AS1777" s="43"/>
      <c r="AT1777" s="43"/>
      <c r="AU1777" s="43"/>
      <c r="AV1777" s="43"/>
      <c r="AW1777" s="43"/>
    </row>
    <row r="1778" spans="38:49" ht="14.25" customHeight="1">
      <c r="AL1778" s="42"/>
      <c r="AM1778" s="43"/>
      <c r="AN1778" s="42"/>
      <c r="AO1778" s="43"/>
      <c r="AP1778" s="43"/>
      <c r="AQ1778" s="43"/>
      <c r="AR1778" s="43"/>
      <c r="AS1778" s="43"/>
      <c r="AT1778" s="43"/>
      <c r="AU1778" s="43"/>
      <c r="AV1778" s="43"/>
      <c r="AW1778" s="43"/>
    </row>
  </sheetData>
  <mergeCells count="8">
    <mergeCell ref="U4:AI4"/>
    <mergeCell ref="B14:F14"/>
    <mergeCell ref="H14:J14"/>
    <mergeCell ref="L14:N14"/>
    <mergeCell ref="D15:F15"/>
    <mergeCell ref="H15:J15"/>
    <mergeCell ref="L15:N15"/>
    <mergeCell ref="B5:C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41"/>
  <sheetViews>
    <sheetView workbookViewId="0"/>
  </sheetViews>
  <sheetFormatPr defaultRowHeight="15"/>
  <sheetData>
    <row r="1" spans="1:3">
      <c r="A1" s="26" t="s">
        <v>77</v>
      </c>
    </row>
    <row r="3" spans="1:3">
      <c r="A3" s="2" t="s">
        <v>0</v>
      </c>
    </row>
    <row r="4" spans="1:3">
      <c r="A4" s="3" t="s">
        <v>1</v>
      </c>
    </row>
    <row r="5" spans="1:3" ht="15.75">
      <c r="A5" s="1">
        <v>1966</v>
      </c>
      <c r="B5">
        <v>40</v>
      </c>
      <c r="C5">
        <v>15187919</v>
      </c>
    </row>
    <row r="6" spans="1:3" ht="15.75">
      <c r="A6" s="1">
        <v>1966</v>
      </c>
      <c r="B6">
        <v>41</v>
      </c>
      <c r="C6">
        <v>22836856</v>
      </c>
    </row>
    <row r="7" spans="1:3" ht="15.75">
      <c r="A7" s="1">
        <v>1966</v>
      </c>
      <c r="B7">
        <v>42</v>
      </c>
      <c r="C7">
        <v>26497731</v>
      </c>
    </row>
    <row r="8" spans="1:3" ht="15.75">
      <c r="A8" s="1">
        <v>1966</v>
      </c>
      <c r="B8">
        <v>43</v>
      </c>
      <c r="C8">
        <v>26952159</v>
      </c>
    </row>
    <row r="9" spans="1:3" ht="15.75">
      <c r="A9" s="1">
        <v>1966</v>
      </c>
      <c r="B9">
        <v>44</v>
      </c>
      <c r="C9">
        <v>30329648</v>
      </c>
    </row>
    <row r="10" spans="1:3" ht="15.75">
      <c r="A10" s="1">
        <v>1966</v>
      </c>
      <c r="B10">
        <v>45</v>
      </c>
      <c r="C10">
        <v>36078179</v>
      </c>
    </row>
    <row r="11" spans="1:3" ht="15.75">
      <c r="A11" s="1">
        <v>1966</v>
      </c>
      <c r="B11">
        <v>46</v>
      </c>
      <c r="C11">
        <v>36287197</v>
      </c>
    </row>
    <row r="12" spans="1:3" ht="15.75">
      <c r="A12" s="1">
        <v>1966</v>
      </c>
      <c r="B12">
        <v>47</v>
      </c>
      <c r="C12">
        <v>35991970</v>
      </c>
    </row>
    <row r="13" spans="1:3" ht="15.75">
      <c r="A13" s="1">
        <v>1966</v>
      </c>
      <c r="B13">
        <v>48</v>
      </c>
      <c r="C13">
        <v>38597502</v>
      </c>
    </row>
    <row r="14" spans="1:3" ht="15.75">
      <c r="A14" s="1">
        <v>1966</v>
      </c>
      <c r="B14">
        <v>49</v>
      </c>
      <c r="C14">
        <v>40541181</v>
      </c>
    </row>
    <row r="15" spans="1:3" ht="15.75">
      <c r="A15" s="1">
        <v>1966</v>
      </c>
      <c r="B15">
        <v>50</v>
      </c>
      <c r="C15">
        <v>42162016</v>
      </c>
    </row>
    <row r="16" spans="1:3" ht="15.75">
      <c r="A16" s="1">
        <v>1966</v>
      </c>
      <c r="B16">
        <v>51</v>
      </c>
      <c r="C16">
        <v>44594160</v>
      </c>
    </row>
    <row r="17" spans="1:3" ht="15.75">
      <c r="A17" s="1">
        <v>1966</v>
      </c>
      <c r="B17">
        <v>52</v>
      </c>
      <c r="C17">
        <v>49853383</v>
      </c>
    </row>
    <row r="18" spans="1:3" ht="15.75">
      <c r="A18" s="1">
        <v>1967</v>
      </c>
      <c r="B18">
        <v>1</v>
      </c>
      <c r="C18">
        <v>50020163</v>
      </c>
    </row>
    <row r="19" spans="1:3" ht="15.75">
      <c r="A19" s="1">
        <v>1967</v>
      </c>
      <c r="B19">
        <v>2</v>
      </c>
      <c r="C19">
        <v>47111720</v>
      </c>
    </row>
    <row r="20" spans="1:3" ht="15.75">
      <c r="A20" s="1">
        <v>1967</v>
      </c>
      <c r="B20">
        <v>3</v>
      </c>
      <c r="C20">
        <v>47847288</v>
      </c>
    </row>
    <row r="21" spans="1:3" ht="15.75">
      <c r="A21" s="1">
        <v>1967</v>
      </c>
      <c r="B21">
        <v>4</v>
      </c>
      <c r="C21">
        <v>48969709</v>
      </c>
    </row>
    <row r="22" spans="1:3" ht="15.75">
      <c r="A22" s="1">
        <v>1967</v>
      </c>
      <c r="B22">
        <v>5</v>
      </c>
      <c r="C22">
        <v>46762732</v>
      </c>
    </row>
    <row r="23" spans="1:3" ht="15.75">
      <c r="A23" s="1">
        <v>1967</v>
      </c>
      <c r="B23">
        <v>6</v>
      </c>
      <c r="C23">
        <v>47510710</v>
      </c>
    </row>
    <row r="24" spans="1:3" ht="15.75">
      <c r="A24" s="1">
        <v>1967</v>
      </c>
      <c r="B24">
        <v>7</v>
      </c>
      <c r="C24">
        <v>48434356</v>
      </c>
    </row>
    <row r="25" spans="1:3" ht="15.75">
      <c r="A25" s="1">
        <v>1967</v>
      </c>
      <c r="B25">
        <v>8</v>
      </c>
      <c r="C25">
        <v>46954140</v>
      </c>
    </row>
    <row r="26" spans="1:3" ht="15.75">
      <c r="A26" s="1">
        <v>1967</v>
      </c>
      <c r="B26">
        <v>9</v>
      </c>
      <c r="C26">
        <v>47165204</v>
      </c>
    </row>
    <row r="27" spans="1:3" ht="15.75">
      <c r="A27" s="1">
        <v>1967</v>
      </c>
      <c r="B27">
        <v>10</v>
      </c>
      <c r="C27">
        <v>44329007</v>
      </c>
    </row>
    <row r="28" spans="1:3" ht="15.75">
      <c r="A28" s="1">
        <v>1967</v>
      </c>
      <c r="B28">
        <v>11</v>
      </c>
      <c r="C28">
        <v>43738963</v>
      </c>
    </row>
    <row r="29" spans="1:3" ht="15.75">
      <c r="A29" s="1">
        <v>1967</v>
      </c>
      <c r="B29">
        <v>12</v>
      </c>
      <c r="C29">
        <v>40634445</v>
      </c>
    </row>
    <row r="30" spans="1:3" ht="15.75">
      <c r="A30" s="1">
        <v>1967</v>
      </c>
      <c r="B30">
        <v>13</v>
      </c>
      <c r="C30">
        <v>37066976</v>
      </c>
    </row>
    <row r="31" spans="1:3" ht="15.75">
      <c r="A31" s="1">
        <v>1967</v>
      </c>
      <c r="B31">
        <v>14</v>
      </c>
      <c r="C31">
        <v>37387115</v>
      </c>
    </row>
    <row r="32" spans="1:3" ht="15.75">
      <c r="A32" s="1">
        <v>1967</v>
      </c>
      <c r="B32">
        <v>15</v>
      </c>
      <c r="C32">
        <v>32519665</v>
      </c>
    </row>
    <row r="33" spans="1:3" ht="15.75">
      <c r="A33" s="1">
        <v>1967</v>
      </c>
      <c r="B33">
        <v>16</v>
      </c>
      <c r="C33">
        <v>31405354</v>
      </c>
    </row>
    <row r="34" spans="1:3" ht="15.75">
      <c r="A34" s="1">
        <v>1967</v>
      </c>
      <c r="B34">
        <v>17</v>
      </c>
      <c r="C34">
        <v>28855651</v>
      </c>
    </row>
    <row r="35" spans="1:3" ht="15.75">
      <c r="A35" s="1">
        <v>1967</v>
      </c>
      <c r="B35">
        <v>18</v>
      </c>
      <c r="C35">
        <v>25977969</v>
      </c>
    </row>
    <row r="36" spans="1:3" ht="15.75">
      <c r="A36" s="1">
        <v>1967</v>
      </c>
      <c r="B36">
        <v>19</v>
      </c>
      <c r="C36">
        <v>24219655</v>
      </c>
    </row>
    <row r="37" spans="1:3" ht="15.75">
      <c r="A37" s="1">
        <v>1967</v>
      </c>
      <c r="B37">
        <v>20</v>
      </c>
      <c r="C37">
        <v>21433871</v>
      </c>
    </row>
    <row r="38" spans="1:3" ht="15.75">
      <c r="A38" s="1">
        <v>1967</v>
      </c>
      <c r="B38">
        <v>21</v>
      </c>
      <c r="C38">
        <v>20186607</v>
      </c>
    </row>
    <row r="39" spans="1:3" ht="15.75">
      <c r="A39" s="1">
        <v>1967</v>
      </c>
      <c r="B39">
        <v>22</v>
      </c>
      <c r="C39">
        <v>17485987</v>
      </c>
    </row>
    <row r="40" spans="1:3" ht="15.75">
      <c r="A40" s="1">
        <v>1967</v>
      </c>
      <c r="B40">
        <v>23</v>
      </c>
      <c r="C40">
        <v>15812785</v>
      </c>
    </row>
    <row r="41" spans="1:3" ht="15.75">
      <c r="A41" s="1">
        <v>1967</v>
      </c>
      <c r="B41">
        <v>24</v>
      </c>
      <c r="C41">
        <v>13689844</v>
      </c>
    </row>
    <row r="42" spans="1:3" ht="15.75">
      <c r="A42" s="1">
        <v>1967</v>
      </c>
      <c r="B42">
        <v>25</v>
      </c>
      <c r="C42">
        <v>13554277</v>
      </c>
    </row>
    <row r="43" spans="1:3" ht="15.75">
      <c r="A43" s="1">
        <v>1967</v>
      </c>
      <c r="B43">
        <v>26</v>
      </c>
      <c r="C43">
        <v>10537749</v>
      </c>
    </row>
    <row r="44" spans="1:3" ht="15.75">
      <c r="A44" s="1">
        <v>1967</v>
      </c>
      <c r="B44">
        <v>27</v>
      </c>
      <c r="C44">
        <v>8874690</v>
      </c>
    </row>
    <row r="45" spans="1:3" ht="15.75">
      <c r="A45" s="1">
        <v>1967</v>
      </c>
      <c r="B45">
        <v>28</v>
      </c>
      <c r="C45">
        <v>7771116</v>
      </c>
    </row>
    <row r="46" spans="1:3" ht="15.75">
      <c r="A46" s="1">
        <v>1967</v>
      </c>
      <c r="B46">
        <v>29</v>
      </c>
      <c r="C46">
        <v>7967199</v>
      </c>
    </row>
    <row r="47" spans="1:3" ht="15.75">
      <c r="A47" s="1">
        <v>1967</v>
      </c>
      <c r="B47">
        <v>30</v>
      </c>
      <c r="C47">
        <v>7203706</v>
      </c>
    </row>
    <row r="48" spans="1:3" ht="15.75">
      <c r="A48" s="1">
        <v>1967</v>
      </c>
      <c r="B48">
        <v>31</v>
      </c>
      <c r="C48">
        <v>6152098</v>
      </c>
    </row>
    <row r="49" spans="1:3" ht="15.75">
      <c r="A49" s="1">
        <v>1967</v>
      </c>
      <c r="B49">
        <v>32</v>
      </c>
      <c r="C49">
        <v>4706229</v>
      </c>
    </row>
    <row r="50" spans="1:3" ht="15.75">
      <c r="A50" s="1">
        <v>1967</v>
      </c>
      <c r="B50">
        <v>33</v>
      </c>
      <c r="C50">
        <v>5174776</v>
      </c>
    </row>
    <row r="51" spans="1:3" ht="15.75">
      <c r="A51" s="1">
        <v>1967</v>
      </c>
      <c r="B51">
        <v>34</v>
      </c>
      <c r="C51">
        <v>4935880</v>
      </c>
    </row>
    <row r="52" spans="1:3" ht="15.75">
      <c r="A52" s="1">
        <v>1967</v>
      </c>
      <c r="B52">
        <v>35</v>
      </c>
      <c r="C52">
        <v>5881430</v>
      </c>
    </row>
    <row r="53" spans="1:3" ht="15.75">
      <c r="A53" s="1">
        <v>1967</v>
      </c>
      <c r="B53">
        <v>36</v>
      </c>
      <c r="C53">
        <v>4505428</v>
      </c>
    </row>
    <row r="54" spans="1:3" ht="15.75">
      <c r="A54" s="1">
        <v>1967</v>
      </c>
      <c r="B54">
        <v>37</v>
      </c>
      <c r="C54">
        <v>5164010</v>
      </c>
    </row>
    <row r="55" spans="1:3" ht="15.75">
      <c r="A55" s="1">
        <v>1967</v>
      </c>
      <c r="B55">
        <v>38</v>
      </c>
      <c r="C55">
        <v>6047082</v>
      </c>
    </row>
    <row r="56" spans="1:3" ht="15.75">
      <c r="A56" s="1">
        <v>1967</v>
      </c>
      <c r="B56">
        <v>39</v>
      </c>
      <c r="C56">
        <v>8498748</v>
      </c>
    </row>
    <row r="57" spans="1:3" ht="15.75">
      <c r="A57" s="1">
        <v>1967</v>
      </c>
      <c r="B57">
        <v>40</v>
      </c>
      <c r="C57">
        <v>10262193</v>
      </c>
    </row>
    <row r="58" spans="1:3" ht="15.75">
      <c r="A58" s="1">
        <v>1967</v>
      </c>
      <c r="B58">
        <v>41</v>
      </c>
      <c r="C58">
        <v>19245213</v>
      </c>
    </row>
    <row r="59" spans="1:3" ht="15.75">
      <c r="A59" s="1">
        <v>1967</v>
      </c>
      <c r="B59">
        <v>42</v>
      </c>
      <c r="C59">
        <v>19902805</v>
      </c>
    </row>
    <row r="60" spans="1:3" ht="15.75">
      <c r="A60" s="1">
        <v>1967</v>
      </c>
      <c r="B60">
        <v>43</v>
      </c>
      <c r="C60">
        <v>22008280</v>
      </c>
    </row>
    <row r="61" spans="1:3" ht="15.75">
      <c r="A61" s="1">
        <v>1967</v>
      </c>
      <c r="B61">
        <v>44</v>
      </c>
      <c r="C61">
        <v>27758762</v>
      </c>
    </row>
    <row r="62" spans="1:3" ht="15.75">
      <c r="A62" s="1">
        <v>1967</v>
      </c>
      <c r="B62">
        <v>45</v>
      </c>
      <c r="C62">
        <v>32598712</v>
      </c>
    </row>
    <row r="63" spans="1:3" ht="15.75">
      <c r="A63" s="1">
        <v>1967</v>
      </c>
      <c r="B63">
        <v>46</v>
      </c>
      <c r="C63">
        <v>35613941</v>
      </c>
    </row>
    <row r="64" spans="1:3" ht="15.75">
      <c r="A64" s="1">
        <v>1967</v>
      </c>
      <c r="B64">
        <v>47</v>
      </c>
      <c r="C64">
        <v>37769820</v>
      </c>
    </row>
    <row r="65" spans="1:3" ht="15.75">
      <c r="A65" s="1">
        <v>1967</v>
      </c>
      <c r="B65">
        <v>48</v>
      </c>
      <c r="C65">
        <v>42379828</v>
      </c>
    </row>
    <row r="66" spans="1:3" ht="15.75">
      <c r="A66" s="1">
        <v>1967</v>
      </c>
      <c r="B66">
        <v>49</v>
      </c>
      <c r="C66">
        <v>42863531</v>
      </c>
    </row>
    <row r="67" spans="1:3" ht="15.75">
      <c r="A67" s="1">
        <v>1967</v>
      </c>
      <c r="B67">
        <v>50</v>
      </c>
      <c r="C67">
        <v>41699225</v>
      </c>
    </row>
    <row r="68" spans="1:3" ht="15.75">
      <c r="A68" s="1">
        <v>1967</v>
      </c>
      <c r="B68">
        <v>51</v>
      </c>
      <c r="C68">
        <v>45480766</v>
      </c>
    </row>
    <row r="69" spans="1:3" ht="15.75">
      <c r="A69" s="1">
        <v>1967</v>
      </c>
      <c r="B69">
        <v>52</v>
      </c>
      <c r="C69">
        <v>47734240</v>
      </c>
    </row>
    <row r="70" spans="1:3" ht="15.75">
      <c r="A70" s="1">
        <v>1968</v>
      </c>
      <c r="B70">
        <v>1</v>
      </c>
      <c r="C70">
        <v>44712742</v>
      </c>
    </row>
    <row r="71" spans="1:3" ht="15.75">
      <c r="A71" s="1">
        <v>1968</v>
      </c>
      <c r="B71">
        <v>2</v>
      </c>
      <c r="C71">
        <v>48746078</v>
      </c>
    </row>
    <row r="72" spans="1:3" ht="15.75">
      <c r="A72" s="1">
        <v>1968</v>
      </c>
      <c r="B72">
        <v>3</v>
      </c>
      <c r="C72">
        <v>45689732</v>
      </c>
    </row>
    <row r="73" spans="1:3" ht="15.75">
      <c r="A73" s="1">
        <v>1968</v>
      </c>
      <c r="B73">
        <v>4</v>
      </c>
      <c r="C73">
        <v>45855297</v>
      </c>
    </row>
    <row r="74" spans="1:3" ht="15.75">
      <c r="A74" s="1">
        <v>1968</v>
      </c>
      <c r="B74">
        <v>5</v>
      </c>
      <c r="C74">
        <v>46144493</v>
      </c>
    </row>
    <row r="75" spans="1:3" ht="15.75">
      <c r="A75" s="1">
        <v>1968</v>
      </c>
      <c r="B75">
        <v>6</v>
      </c>
      <c r="C75">
        <v>43979004</v>
      </c>
    </row>
    <row r="76" spans="1:3" ht="15.75">
      <c r="A76" s="1">
        <v>1968</v>
      </c>
      <c r="B76">
        <v>7</v>
      </c>
      <c r="C76">
        <v>43932666</v>
      </c>
    </row>
    <row r="77" spans="1:3" ht="15.75">
      <c r="A77" s="1">
        <v>1968</v>
      </c>
      <c r="B77">
        <v>8</v>
      </c>
      <c r="C77">
        <v>42093393</v>
      </c>
    </row>
    <row r="78" spans="1:3" ht="15.75">
      <c r="A78" s="1">
        <v>1968</v>
      </c>
      <c r="B78">
        <v>9</v>
      </c>
      <c r="C78">
        <v>42481153</v>
      </c>
    </row>
    <row r="79" spans="1:3" ht="15.75">
      <c r="A79" s="1">
        <v>1968</v>
      </c>
      <c r="B79">
        <v>10</v>
      </c>
      <c r="C79">
        <v>40562614</v>
      </c>
    </row>
    <row r="80" spans="1:3" ht="15.75">
      <c r="A80" s="1">
        <v>1968</v>
      </c>
      <c r="B80">
        <v>11</v>
      </c>
      <c r="C80">
        <v>37355860</v>
      </c>
    </row>
    <row r="81" spans="1:3" ht="15.75">
      <c r="A81" s="1">
        <v>1968</v>
      </c>
      <c r="B81">
        <v>12</v>
      </c>
      <c r="C81">
        <v>35988566</v>
      </c>
    </row>
    <row r="82" spans="1:3" ht="15.75">
      <c r="A82" s="1">
        <v>1968</v>
      </c>
      <c r="B82">
        <v>13</v>
      </c>
      <c r="C82">
        <v>33176490</v>
      </c>
    </row>
    <row r="83" spans="1:3" ht="15.75">
      <c r="A83" s="1">
        <v>1968</v>
      </c>
      <c r="B83">
        <v>14</v>
      </c>
      <c r="C83">
        <v>31966662</v>
      </c>
    </row>
    <row r="84" spans="1:3" ht="15.75">
      <c r="A84" s="1">
        <v>1968</v>
      </c>
      <c r="B84">
        <v>15</v>
      </c>
      <c r="C84">
        <v>29349819</v>
      </c>
    </row>
    <row r="85" spans="1:3" ht="15.75">
      <c r="A85" s="1">
        <v>1968</v>
      </c>
      <c r="B85">
        <v>16</v>
      </c>
      <c r="C85">
        <v>26001874</v>
      </c>
    </row>
    <row r="86" spans="1:3" ht="15.75">
      <c r="A86" s="1">
        <v>1968</v>
      </c>
      <c r="B86">
        <v>17</v>
      </c>
      <c r="C86">
        <v>24767229</v>
      </c>
    </row>
    <row r="87" spans="1:3" ht="15.75">
      <c r="A87" s="1">
        <v>1968</v>
      </c>
      <c r="B87">
        <v>18</v>
      </c>
      <c r="C87">
        <v>22384028</v>
      </c>
    </row>
    <row r="88" spans="1:3" ht="15.75">
      <c r="A88" s="1">
        <v>1968</v>
      </c>
      <c r="B88">
        <v>19</v>
      </c>
      <c r="C88">
        <v>18355238</v>
      </c>
    </row>
    <row r="89" spans="1:3" ht="15.75">
      <c r="A89" s="1">
        <v>1968</v>
      </c>
      <c r="B89">
        <v>20</v>
      </c>
      <c r="C89">
        <v>15307331</v>
      </c>
    </row>
    <row r="90" spans="1:3" ht="15.75">
      <c r="A90" s="1">
        <v>1968</v>
      </c>
      <c r="B90">
        <v>21</v>
      </c>
      <c r="C90">
        <v>13420588</v>
      </c>
    </row>
    <row r="91" spans="1:3" ht="15.75">
      <c r="A91" s="1">
        <v>1968</v>
      </c>
      <c r="B91">
        <v>22</v>
      </c>
      <c r="C91">
        <v>11122557</v>
      </c>
    </row>
    <row r="92" spans="1:3" ht="15.75">
      <c r="A92" s="1">
        <v>1968</v>
      </c>
      <c r="B92">
        <v>23</v>
      </c>
      <c r="C92">
        <v>9851021</v>
      </c>
    </row>
    <row r="93" spans="1:3" ht="15.75">
      <c r="A93" s="1">
        <v>1968</v>
      </c>
      <c r="B93">
        <v>24</v>
      </c>
      <c r="C93">
        <v>7986435</v>
      </c>
    </row>
    <row r="94" spans="1:3" ht="15.75">
      <c r="A94" s="1">
        <v>1968</v>
      </c>
      <c r="B94">
        <v>25</v>
      </c>
      <c r="C94">
        <v>7058112</v>
      </c>
    </row>
    <row r="95" spans="1:3" ht="15.75">
      <c r="A95" s="1">
        <v>1968</v>
      </c>
      <c r="B95">
        <v>26</v>
      </c>
      <c r="C95">
        <v>5178846</v>
      </c>
    </row>
    <row r="96" spans="1:3" ht="15.75">
      <c r="A96" s="1">
        <v>1968</v>
      </c>
      <c r="B96">
        <v>31</v>
      </c>
      <c r="C96">
        <v>2076285</v>
      </c>
    </row>
    <row r="97" spans="1:3" ht="15.75">
      <c r="A97" s="1">
        <v>1968</v>
      </c>
      <c r="B97">
        <v>32</v>
      </c>
      <c r="C97">
        <v>2107334</v>
      </c>
    </row>
    <row r="98" spans="1:3" ht="15.75">
      <c r="A98" s="1">
        <v>1968</v>
      </c>
      <c r="B98">
        <v>33</v>
      </c>
      <c r="C98">
        <v>2026924</v>
      </c>
    </row>
    <row r="99" spans="1:3" ht="15.75">
      <c r="A99" s="1">
        <v>1968</v>
      </c>
      <c r="B99">
        <v>34</v>
      </c>
      <c r="C99">
        <v>2068886</v>
      </c>
    </row>
    <row r="100" spans="1:3" ht="15.75">
      <c r="A100" s="1">
        <v>1968</v>
      </c>
      <c r="B100">
        <v>35</v>
      </c>
      <c r="C100">
        <v>2190567</v>
      </c>
    </row>
    <row r="101" spans="1:3" ht="15.75">
      <c r="A101" s="1">
        <v>1968</v>
      </c>
      <c r="B101">
        <v>36</v>
      </c>
      <c r="C101">
        <v>2777794</v>
      </c>
    </row>
    <row r="102" spans="1:3" ht="15.75">
      <c r="A102" s="1">
        <v>1968</v>
      </c>
      <c r="B102">
        <v>37</v>
      </c>
      <c r="C102">
        <v>3848707</v>
      </c>
    </row>
    <row r="103" spans="1:3" ht="15.75">
      <c r="A103" s="1">
        <v>1968</v>
      </c>
      <c r="B103">
        <v>38</v>
      </c>
      <c r="C103">
        <v>4069773</v>
      </c>
    </row>
    <row r="104" spans="1:3" ht="15.75">
      <c r="A104" s="1">
        <v>1968</v>
      </c>
      <c r="B104">
        <v>39</v>
      </c>
      <c r="C104">
        <v>5587398</v>
      </c>
    </row>
    <row r="105" spans="1:3" ht="15.75">
      <c r="A105" s="1">
        <v>1968</v>
      </c>
      <c r="B105">
        <v>40</v>
      </c>
      <c r="C105">
        <v>13159430</v>
      </c>
    </row>
    <row r="106" spans="1:3" ht="15.75">
      <c r="A106" s="1">
        <v>1968</v>
      </c>
      <c r="B106">
        <v>41</v>
      </c>
      <c r="C106">
        <v>18521468</v>
      </c>
    </row>
    <row r="107" spans="1:3" ht="15.75">
      <c r="A107" s="1">
        <v>1968</v>
      </c>
      <c r="B107">
        <v>42</v>
      </c>
      <c r="C107">
        <v>19682342</v>
      </c>
    </row>
    <row r="108" spans="1:3" ht="15.75">
      <c r="A108" s="1">
        <v>1968</v>
      </c>
      <c r="B108">
        <v>43</v>
      </c>
      <c r="C108">
        <v>24008198</v>
      </c>
    </row>
    <row r="109" spans="1:3" ht="15.75">
      <c r="A109" s="1">
        <v>1968</v>
      </c>
      <c r="B109">
        <v>44</v>
      </c>
      <c r="C109">
        <v>28398035</v>
      </c>
    </row>
    <row r="110" spans="1:3" ht="15.75">
      <c r="A110" s="1">
        <v>1968</v>
      </c>
      <c r="B110">
        <v>45</v>
      </c>
      <c r="C110">
        <v>33186686</v>
      </c>
    </row>
    <row r="111" spans="1:3" ht="15.75">
      <c r="A111" s="1">
        <v>1968</v>
      </c>
      <c r="B111">
        <v>46</v>
      </c>
      <c r="C111">
        <v>37313349</v>
      </c>
    </row>
    <row r="112" spans="1:3" ht="15.75">
      <c r="A112" s="1">
        <v>1968</v>
      </c>
      <c r="B112">
        <v>47</v>
      </c>
      <c r="C112">
        <v>37695597</v>
      </c>
    </row>
    <row r="113" spans="1:3" ht="15.75">
      <c r="A113" s="1">
        <v>1968</v>
      </c>
      <c r="B113">
        <v>48</v>
      </c>
      <c r="C113">
        <v>38676042</v>
      </c>
    </row>
    <row r="114" spans="1:3" ht="15.75">
      <c r="A114" s="1">
        <v>1968</v>
      </c>
      <c r="B114">
        <v>49</v>
      </c>
      <c r="C114">
        <v>42763021</v>
      </c>
    </row>
    <row r="115" spans="1:3" ht="15.75">
      <c r="A115" s="1">
        <v>1968</v>
      </c>
      <c r="B115">
        <v>50</v>
      </c>
      <c r="C115">
        <v>44111199</v>
      </c>
    </row>
    <row r="116" spans="1:3" ht="15.75">
      <c r="A116" s="1">
        <v>1968</v>
      </c>
      <c r="B116">
        <v>51</v>
      </c>
      <c r="C116">
        <v>44095945</v>
      </c>
    </row>
    <row r="117" spans="1:3" ht="15.75">
      <c r="A117" s="1">
        <v>1968</v>
      </c>
      <c r="B117">
        <v>52</v>
      </c>
      <c r="C117">
        <v>44952471</v>
      </c>
    </row>
    <row r="118" spans="1:3" ht="15.75">
      <c r="A118" s="1">
        <v>1969</v>
      </c>
      <c r="B118">
        <v>1</v>
      </c>
      <c r="C118">
        <v>47696330</v>
      </c>
    </row>
    <row r="119" spans="1:3" ht="15.75">
      <c r="A119" s="1">
        <v>1969</v>
      </c>
      <c r="B119">
        <v>2</v>
      </c>
      <c r="C119">
        <v>48359195</v>
      </c>
    </row>
    <row r="120" spans="1:3" ht="15.75">
      <c r="A120" s="1">
        <v>1969</v>
      </c>
      <c r="B120">
        <v>3</v>
      </c>
      <c r="C120">
        <v>46936088</v>
      </c>
    </row>
    <row r="121" spans="1:3" ht="15.75">
      <c r="A121" s="1">
        <v>1969</v>
      </c>
      <c r="B121">
        <v>4</v>
      </c>
      <c r="C121">
        <v>47265297</v>
      </c>
    </row>
    <row r="122" spans="1:3" ht="15.75">
      <c r="A122" s="1">
        <v>1969</v>
      </c>
      <c r="B122">
        <v>5</v>
      </c>
      <c r="C122">
        <v>48800381</v>
      </c>
    </row>
    <row r="123" spans="1:3" ht="15.75">
      <c r="A123" s="1">
        <v>1969</v>
      </c>
      <c r="B123">
        <v>6</v>
      </c>
      <c r="C123">
        <v>49049908</v>
      </c>
    </row>
    <row r="124" spans="1:3" ht="15.75">
      <c r="A124" s="1">
        <v>1969</v>
      </c>
      <c r="B124">
        <v>7</v>
      </c>
      <c r="C124">
        <v>49616531</v>
      </c>
    </row>
    <row r="125" spans="1:3" ht="15.75">
      <c r="A125" s="1">
        <v>1969</v>
      </c>
      <c r="B125">
        <v>8</v>
      </c>
      <c r="C125">
        <v>47151504</v>
      </c>
    </row>
    <row r="126" spans="1:3" ht="15.75">
      <c r="A126" s="1">
        <v>1969</v>
      </c>
      <c r="B126">
        <v>9</v>
      </c>
      <c r="C126">
        <v>45782391</v>
      </c>
    </row>
    <row r="127" spans="1:3" ht="15.75">
      <c r="A127" s="1">
        <v>1969</v>
      </c>
      <c r="B127">
        <v>10</v>
      </c>
      <c r="C127">
        <v>44816825</v>
      </c>
    </row>
    <row r="128" spans="1:3" ht="15.75">
      <c r="A128" s="1">
        <v>1969</v>
      </c>
      <c r="B128">
        <v>11</v>
      </c>
      <c r="C128">
        <v>43356911</v>
      </c>
    </row>
    <row r="129" spans="1:3" ht="15.75">
      <c r="A129" s="1">
        <v>1969</v>
      </c>
      <c r="B129">
        <v>12</v>
      </c>
      <c r="C129">
        <v>40077068</v>
      </c>
    </row>
    <row r="130" spans="1:3" ht="15.75">
      <c r="A130" s="1">
        <v>1969</v>
      </c>
      <c r="B130">
        <v>13</v>
      </c>
      <c r="C130">
        <v>37593202</v>
      </c>
    </row>
    <row r="131" spans="1:3" ht="15.75">
      <c r="A131" s="1">
        <v>1969</v>
      </c>
      <c r="B131">
        <v>14</v>
      </c>
      <c r="C131">
        <v>35939151</v>
      </c>
    </row>
    <row r="132" spans="1:3" ht="15.75">
      <c r="A132" s="1">
        <v>1969</v>
      </c>
      <c r="B132">
        <v>15</v>
      </c>
      <c r="C132">
        <v>31995699</v>
      </c>
    </row>
    <row r="133" spans="1:3" ht="15.75">
      <c r="A133" s="1">
        <v>1969</v>
      </c>
      <c r="B133">
        <v>16</v>
      </c>
      <c r="C133">
        <v>28173489</v>
      </c>
    </row>
    <row r="134" spans="1:3" ht="15.75">
      <c r="A134" s="1">
        <v>1969</v>
      </c>
      <c r="B134">
        <v>17</v>
      </c>
      <c r="C134">
        <v>27637282</v>
      </c>
    </row>
    <row r="135" spans="1:3" ht="15.75">
      <c r="A135" s="1">
        <v>1969</v>
      </c>
      <c r="B135">
        <v>18</v>
      </c>
      <c r="C135">
        <v>23847776</v>
      </c>
    </row>
    <row r="136" spans="1:3" ht="15.75">
      <c r="A136" s="1">
        <v>1969</v>
      </c>
      <c r="B136">
        <v>19</v>
      </c>
      <c r="C136">
        <v>22382419</v>
      </c>
    </row>
    <row r="137" spans="1:3" ht="15.75">
      <c r="A137" s="1">
        <v>1969</v>
      </c>
      <c r="B137">
        <v>20</v>
      </c>
      <c r="C137">
        <v>19650398</v>
      </c>
    </row>
    <row r="138" spans="1:3" ht="15.75">
      <c r="A138" s="1">
        <v>1969</v>
      </c>
      <c r="B138">
        <v>21</v>
      </c>
      <c r="C138">
        <v>16708737</v>
      </c>
    </row>
    <row r="139" spans="1:3" ht="15.75">
      <c r="A139" s="1">
        <v>1969</v>
      </c>
      <c r="B139">
        <v>22</v>
      </c>
      <c r="C139">
        <v>11079542</v>
      </c>
    </row>
    <row r="140" spans="1:3" ht="15.75">
      <c r="A140" s="1">
        <v>1969</v>
      </c>
      <c r="B140">
        <v>44</v>
      </c>
      <c r="C140">
        <v>29680626</v>
      </c>
    </row>
    <row r="141" spans="1:3" ht="15.75">
      <c r="A141" s="1">
        <v>1969</v>
      </c>
      <c r="B141">
        <v>45</v>
      </c>
      <c r="C141">
        <v>29728425</v>
      </c>
    </row>
    <row r="142" spans="1:3" ht="15.75">
      <c r="A142" s="1">
        <v>1969</v>
      </c>
      <c r="B142">
        <v>46</v>
      </c>
      <c r="C142">
        <v>34659863</v>
      </c>
    </row>
    <row r="143" spans="1:3" ht="15.75">
      <c r="A143" s="1">
        <v>1969</v>
      </c>
      <c r="B143">
        <v>47</v>
      </c>
      <c r="C143">
        <v>35992817</v>
      </c>
    </row>
    <row r="144" spans="1:3" ht="15.75">
      <c r="A144" s="1">
        <v>1969</v>
      </c>
      <c r="B144">
        <v>48</v>
      </c>
      <c r="C144">
        <v>38877648</v>
      </c>
    </row>
    <row r="145" spans="1:3" ht="15.75">
      <c r="A145" s="1">
        <v>1969</v>
      </c>
      <c r="B145">
        <v>49</v>
      </c>
      <c r="C145">
        <v>40929189</v>
      </c>
    </row>
    <row r="146" spans="1:3" ht="15.75">
      <c r="A146" s="1">
        <v>1969</v>
      </c>
      <c r="B146">
        <v>50</v>
      </c>
      <c r="C146">
        <v>42762064</v>
      </c>
    </row>
    <row r="147" spans="1:3" ht="15.75">
      <c r="A147" s="1">
        <v>1969</v>
      </c>
      <c r="B147">
        <v>51</v>
      </c>
      <c r="C147">
        <v>43711337</v>
      </c>
    </row>
    <row r="148" spans="1:3" ht="15.75">
      <c r="A148" s="1">
        <v>1969</v>
      </c>
      <c r="B148">
        <v>52</v>
      </c>
      <c r="C148">
        <v>45379397</v>
      </c>
    </row>
    <row r="149" spans="1:3" ht="15.75">
      <c r="A149" s="1">
        <v>1970</v>
      </c>
      <c r="B149">
        <v>1</v>
      </c>
      <c r="C149">
        <v>47682540</v>
      </c>
    </row>
    <row r="150" spans="1:3" ht="15.75">
      <c r="A150" s="1">
        <v>1970</v>
      </c>
      <c r="B150">
        <v>2</v>
      </c>
      <c r="C150">
        <v>48490973</v>
      </c>
    </row>
    <row r="151" spans="1:3" ht="15.75">
      <c r="A151" s="1">
        <v>1970</v>
      </c>
      <c r="B151">
        <v>3</v>
      </c>
      <c r="C151">
        <v>49071645</v>
      </c>
    </row>
    <row r="152" spans="1:3" ht="15.75">
      <c r="A152" s="1">
        <v>1970</v>
      </c>
      <c r="B152">
        <v>4</v>
      </c>
      <c r="C152">
        <v>48535842</v>
      </c>
    </row>
    <row r="153" spans="1:3" ht="15.75">
      <c r="A153" s="1">
        <v>1970</v>
      </c>
      <c r="B153">
        <v>5</v>
      </c>
      <c r="C153">
        <v>46945559</v>
      </c>
    </row>
    <row r="154" spans="1:3" ht="15.75">
      <c r="A154" s="1">
        <v>1970</v>
      </c>
      <c r="B154">
        <v>6</v>
      </c>
      <c r="C154">
        <v>47365473</v>
      </c>
    </row>
    <row r="155" spans="1:3" ht="15.75">
      <c r="A155" s="1">
        <v>1970</v>
      </c>
      <c r="B155">
        <v>7</v>
      </c>
      <c r="C155">
        <v>43894690</v>
      </c>
    </row>
    <row r="156" spans="1:3" ht="15.75">
      <c r="A156" s="1">
        <v>1970</v>
      </c>
      <c r="B156">
        <v>8</v>
      </c>
      <c r="C156">
        <v>43755959</v>
      </c>
    </row>
    <row r="157" spans="1:3" ht="15.75">
      <c r="A157" s="1">
        <v>1970</v>
      </c>
      <c r="B157">
        <v>9</v>
      </c>
      <c r="C157">
        <v>43718258</v>
      </c>
    </row>
    <row r="158" spans="1:3" ht="15.75">
      <c r="A158" s="1">
        <v>1970</v>
      </c>
      <c r="B158">
        <v>10</v>
      </c>
      <c r="C158">
        <v>42970550</v>
      </c>
    </row>
    <row r="159" spans="1:3" ht="15.75">
      <c r="A159" s="1">
        <v>1970</v>
      </c>
      <c r="B159">
        <v>11</v>
      </c>
      <c r="C159">
        <v>43327119</v>
      </c>
    </row>
    <row r="160" spans="1:3" ht="15.75">
      <c r="A160" s="1">
        <v>1970</v>
      </c>
      <c r="B160">
        <v>12</v>
      </c>
      <c r="C160">
        <v>42546269</v>
      </c>
    </row>
    <row r="161" spans="1:3" ht="15.75">
      <c r="A161" s="1">
        <v>1970</v>
      </c>
      <c r="B161">
        <v>13</v>
      </c>
      <c r="C161">
        <v>39206623</v>
      </c>
    </row>
    <row r="162" spans="1:3" ht="15.75">
      <c r="A162" s="1">
        <v>1970</v>
      </c>
      <c r="B162">
        <v>14</v>
      </c>
      <c r="C162">
        <v>38035642</v>
      </c>
    </row>
    <row r="163" spans="1:3" ht="15.75">
      <c r="A163" s="1">
        <v>1970</v>
      </c>
      <c r="B163">
        <v>15</v>
      </c>
      <c r="C163">
        <v>35812975</v>
      </c>
    </row>
    <row r="164" spans="1:3" ht="15.75">
      <c r="A164" s="1">
        <v>1970</v>
      </c>
      <c r="B164">
        <v>16</v>
      </c>
      <c r="C164">
        <v>33057288</v>
      </c>
    </row>
    <row r="165" spans="1:3" ht="15.75">
      <c r="A165" s="1">
        <v>1970</v>
      </c>
      <c r="B165">
        <v>17</v>
      </c>
      <c r="C165">
        <v>31542213</v>
      </c>
    </row>
    <row r="166" spans="1:3" ht="15.75">
      <c r="A166" s="1">
        <v>1970</v>
      </c>
      <c r="B166">
        <v>18</v>
      </c>
      <c r="C166">
        <v>27753868</v>
      </c>
    </row>
    <row r="167" spans="1:3" ht="15.75">
      <c r="A167" s="1">
        <v>1970</v>
      </c>
      <c r="B167">
        <v>19</v>
      </c>
      <c r="C167">
        <v>23430000</v>
      </c>
    </row>
    <row r="168" spans="1:3" ht="15.75">
      <c r="A168" s="1">
        <v>1970</v>
      </c>
      <c r="B168">
        <v>20</v>
      </c>
      <c r="C168">
        <v>21249873</v>
      </c>
    </row>
    <row r="169" spans="1:3" ht="15.75">
      <c r="A169" s="1">
        <v>1970</v>
      </c>
      <c r="B169">
        <v>21</v>
      </c>
      <c r="C169">
        <v>19695018</v>
      </c>
    </row>
    <row r="170" spans="1:3" ht="15.75">
      <c r="A170" s="1">
        <v>1970</v>
      </c>
      <c r="B170">
        <v>22</v>
      </c>
      <c r="C170">
        <v>16571719</v>
      </c>
    </row>
    <row r="171" spans="1:3" ht="15.75">
      <c r="A171" s="1">
        <v>1970</v>
      </c>
      <c r="B171">
        <v>23</v>
      </c>
      <c r="C171">
        <v>15162865</v>
      </c>
    </row>
    <row r="172" spans="1:3" ht="15.75">
      <c r="A172" s="1">
        <v>1970</v>
      </c>
      <c r="B172">
        <v>24</v>
      </c>
      <c r="C172">
        <v>13473533</v>
      </c>
    </row>
    <row r="173" spans="1:3" ht="15.75">
      <c r="A173" s="1">
        <v>1970</v>
      </c>
      <c r="B173">
        <v>25</v>
      </c>
      <c r="C173">
        <v>11422712</v>
      </c>
    </row>
    <row r="174" spans="1:3" ht="15.75">
      <c r="A174" s="1">
        <v>1970</v>
      </c>
      <c r="B174">
        <v>26</v>
      </c>
      <c r="C174">
        <v>10139009</v>
      </c>
    </row>
    <row r="175" spans="1:3" ht="15.75">
      <c r="A175" s="1">
        <v>1970</v>
      </c>
      <c r="B175">
        <v>27</v>
      </c>
      <c r="C175">
        <v>7443501</v>
      </c>
    </row>
    <row r="176" spans="1:3" ht="15.75">
      <c r="A176" s="1">
        <v>1970</v>
      </c>
      <c r="B176">
        <v>28</v>
      </c>
      <c r="C176">
        <v>5527085</v>
      </c>
    </row>
    <row r="177" spans="1:3" ht="15.75">
      <c r="A177" s="1">
        <v>1970</v>
      </c>
      <c r="B177">
        <v>29</v>
      </c>
      <c r="C177">
        <v>3905165</v>
      </c>
    </row>
    <row r="178" spans="1:3" ht="15.75">
      <c r="A178" s="1">
        <v>1970</v>
      </c>
      <c r="B178">
        <v>30</v>
      </c>
      <c r="C178">
        <v>3818874</v>
      </c>
    </row>
    <row r="179" spans="1:3" ht="15.75">
      <c r="A179" s="1">
        <v>1970</v>
      </c>
      <c r="B179">
        <v>31</v>
      </c>
      <c r="C179">
        <v>3963322</v>
      </c>
    </row>
    <row r="180" spans="1:3" ht="15.75">
      <c r="A180" s="1">
        <v>1970</v>
      </c>
      <c r="B180">
        <v>32</v>
      </c>
      <c r="C180">
        <v>2930502</v>
      </c>
    </row>
    <row r="181" spans="1:3" ht="15.75">
      <c r="A181" s="1">
        <v>1970</v>
      </c>
      <c r="B181">
        <v>33</v>
      </c>
      <c r="C181">
        <v>3054964</v>
      </c>
    </row>
    <row r="182" spans="1:3" ht="15.75">
      <c r="A182" s="1">
        <v>1970</v>
      </c>
      <c r="B182">
        <v>34</v>
      </c>
      <c r="C182">
        <v>2944994</v>
      </c>
    </row>
    <row r="183" spans="1:3" ht="15.75">
      <c r="A183" s="1">
        <v>1970</v>
      </c>
      <c r="B183">
        <v>35</v>
      </c>
      <c r="C183">
        <v>2648129</v>
      </c>
    </row>
    <row r="184" spans="1:3" ht="15.75">
      <c r="A184" s="1">
        <v>1970</v>
      </c>
      <c r="B184">
        <v>36</v>
      </c>
      <c r="C184">
        <v>2887903</v>
      </c>
    </row>
    <row r="185" spans="1:3" ht="15.75">
      <c r="A185" s="1">
        <v>1970</v>
      </c>
      <c r="B185">
        <v>37</v>
      </c>
      <c r="C185">
        <v>3344790</v>
      </c>
    </row>
    <row r="186" spans="1:3" ht="15.75">
      <c r="A186" s="1">
        <v>1970</v>
      </c>
      <c r="B186">
        <v>38</v>
      </c>
      <c r="C186">
        <v>4484048</v>
      </c>
    </row>
    <row r="187" spans="1:3" ht="15.75">
      <c r="A187" s="1">
        <v>1970</v>
      </c>
      <c r="B187">
        <v>39</v>
      </c>
      <c r="C187">
        <v>6485496</v>
      </c>
    </row>
    <row r="188" spans="1:3" ht="15.75">
      <c r="A188" s="1">
        <v>1970</v>
      </c>
      <c r="B188">
        <v>40</v>
      </c>
      <c r="C188">
        <v>11416856</v>
      </c>
    </row>
    <row r="189" spans="1:3" ht="15.75">
      <c r="A189" s="1">
        <v>1970</v>
      </c>
      <c r="B189">
        <v>41</v>
      </c>
      <c r="C189">
        <v>22202840</v>
      </c>
    </row>
    <row r="190" spans="1:3" ht="15.75">
      <c r="A190" s="1">
        <v>1970</v>
      </c>
      <c r="B190">
        <v>42</v>
      </c>
      <c r="C190">
        <v>22163979</v>
      </c>
    </row>
    <row r="191" spans="1:3" ht="15.75">
      <c r="A191" s="1">
        <v>1970</v>
      </c>
      <c r="B191">
        <v>43</v>
      </c>
      <c r="C191">
        <v>23913887</v>
      </c>
    </row>
    <row r="192" spans="1:3" ht="15.75">
      <c r="A192" s="1">
        <v>1970</v>
      </c>
      <c r="B192">
        <v>44</v>
      </c>
      <c r="C192">
        <v>28324817</v>
      </c>
    </row>
    <row r="193" spans="1:3" ht="15.75">
      <c r="A193" s="1">
        <v>1970</v>
      </c>
      <c r="B193">
        <v>45</v>
      </c>
      <c r="C193">
        <v>29234822</v>
      </c>
    </row>
    <row r="194" spans="1:3" ht="15.75">
      <c r="A194" s="1">
        <v>1970</v>
      </c>
      <c r="B194">
        <v>46</v>
      </c>
      <c r="C194">
        <v>35424166</v>
      </c>
    </row>
    <row r="195" spans="1:3" ht="15.75">
      <c r="A195" s="1">
        <v>1970</v>
      </c>
      <c r="B195">
        <v>47</v>
      </c>
      <c r="C195">
        <v>38765617</v>
      </c>
    </row>
    <row r="196" spans="1:3" ht="15.75">
      <c r="A196" s="1">
        <v>1970</v>
      </c>
      <c r="B196">
        <v>48</v>
      </c>
      <c r="C196">
        <v>40704352</v>
      </c>
    </row>
    <row r="197" spans="1:3" ht="15.75">
      <c r="A197" s="1">
        <v>1970</v>
      </c>
      <c r="B197">
        <v>49</v>
      </c>
      <c r="C197">
        <v>43383807</v>
      </c>
    </row>
    <row r="198" spans="1:3" ht="15.75">
      <c r="A198" s="1">
        <v>1970</v>
      </c>
      <c r="B198">
        <v>50</v>
      </c>
      <c r="C198">
        <v>46592132</v>
      </c>
    </row>
    <row r="199" spans="1:3" ht="15.75">
      <c r="A199" s="1">
        <v>1970</v>
      </c>
      <c r="B199">
        <v>51</v>
      </c>
      <c r="C199">
        <v>46518907</v>
      </c>
    </row>
    <row r="200" spans="1:3" ht="15.75">
      <c r="A200" s="1">
        <v>1970</v>
      </c>
      <c r="B200">
        <v>52</v>
      </c>
      <c r="C200">
        <v>47115092</v>
      </c>
    </row>
    <row r="201" spans="1:3" ht="15.75">
      <c r="A201" s="1">
        <v>1971</v>
      </c>
      <c r="B201">
        <v>1</v>
      </c>
      <c r="C201">
        <v>48225818</v>
      </c>
    </row>
    <row r="202" spans="1:3" ht="15.75">
      <c r="A202" s="1">
        <v>1971</v>
      </c>
      <c r="B202">
        <v>2</v>
      </c>
      <c r="C202">
        <v>48108353</v>
      </c>
    </row>
    <row r="203" spans="1:3" ht="15.75">
      <c r="A203" s="1">
        <v>1971</v>
      </c>
      <c r="B203">
        <v>3</v>
      </c>
      <c r="C203">
        <v>46309124</v>
      </c>
    </row>
    <row r="204" spans="1:3" ht="15.75">
      <c r="A204" s="1">
        <v>1971</v>
      </c>
      <c r="B204">
        <v>4</v>
      </c>
      <c r="C204">
        <v>48108677</v>
      </c>
    </row>
    <row r="205" spans="1:3" ht="15.75">
      <c r="A205" s="1">
        <v>1971</v>
      </c>
      <c r="B205">
        <v>5</v>
      </c>
      <c r="C205">
        <v>46495016</v>
      </c>
    </row>
    <row r="206" spans="1:3" ht="15.75">
      <c r="A206" s="1">
        <v>1971</v>
      </c>
      <c r="B206">
        <v>6</v>
      </c>
      <c r="C206">
        <v>45848863</v>
      </c>
    </row>
    <row r="207" spans="1:3" ht="15.75">
      <c r="A207" s="1">
        <v>1971</v>
      </c>
      <c r="B207">
        <v>7</v>
      </c>
      <c r="C207">
        <v>46526328</v>
      </c>
    </row>
    <row r="208" spans="1:3" ht="15.75">
      <c r="A208" s="1">
        <v>1971</v>
      </c>
      <c r="B208">
        <v>8</v>
      </c>
      <c r="C208">
        <v>46105545</v>
      </c>
    </row>
    <row r="209" spans="1:3" ht="15.75">
      <c r="A209" s="1">
        <v>1971</v>
      </c>
      <c r="B209">
        <v>9</v>
      </c>
      <c r="C209">
        <v>46460150</v>
      </c>
    </row>
    <row r="210" spans="1:3" ht="15.75">
      <c r="A210" s="1">
        <v>1971</v>
      </c>
      <c r="B210">
        <v>10</v>
      </c>
      <c r="C210">
        <v>48530580</v>
      </c>
    </row>
    <row r="211" spans="1:3" ht="15.75">
      <c r="A211" s="1">
        <v>1971</v>
      </c>
      <c r="B211">
        <v>11</v>
      </c>
      <c r="C211">
        <v>45638260</v>
      </c>
    </row>
    <row r="212" spans="1:3" ht="15.75">
      <c r="A212" s="1">
        <v>1971</v>
      </c>
      <c r="B212">
        <v>12</v>
      </c>
      <c r="C212">
        <v>42941035</v>
      </c>
    </row>
    <row r="213" spans="1:3" ht="15.75">
      <c r="A213" s="1">
        <v>1971</v>
      </c>
      <c r="B213">
        <v>13</v>
      </c>
      <c r="C213">
        <v>40729471</v>
      </c>
    </row>
    <row r="214" spans="1:3" ht="15.75">
      <c r="A214" s="1">
        <v>1971</v>
      </c>
      <c r="B214">
        <v>14</v>
      </c>
      <c r="C214">
        <v>37188913</v>
      </c>
    </row>
    <row r="215" spans="1:3" ht="15.75">
      <c r="A215" s="1">
        <v>1971</v>
      </c>
      <c r="B215">
        <v>15</v>
      </c>
      <c r="C215">
        <v>35924260</v>
      </c>
    </row>
    <row r="216" spans="1:3" ht="15.75">
      <c r="A216" s="1">
        <v>1971</v>
      </c>
      <c r="B216">
        <v>16</v>
      </c>
      <c r="C216">
        <v>32021212</v>
      </c>
    </row>
    <row r="217" spans="1:3" ht="15.75">
      <c r="A217" s="1">
        <v>1971</v>
      </c>
      <c r="B217">
        <v>17</v>
      </c>
      <c r="C217">
        <v>25560408</v>
      </c>
    </row>
    <row r="218" spans="1:3" ht="15.75">
      <c r="A218" s="1">
        <v>1971</v>
      </c>
      <c r="B218">
        <v>18</v>
      </c>
      <c r="C218">
        <v>24264626</v>
      </c>
    </row>
    <row r="219" spans="1:3" ht="15.75">
      <c r="A219" s="1">
        <v>1971</v>
      </c>
      <c r="B219">
        <v>19</v>
      </c>
      <c r="C219">
        <v>22188803</v>
      </c>
    </row>
    <row r="220" spans="1:3" ht="15.75">
      <c r="A220" s="1">
        <v>1971</v>
      </c>
      <c r="B220">
        <v>20</v>
      </c>
      <c r="C220">
        <v>19790588</v>
      </c>
    </row>
    <row r="221" spans="1:3" ht="15.75">
      <c r="A221" s="1">
        <v>1971</v>
      </c>
      <c r="B221">
        <v>21</v>
      </c>
      <c r="C221">
        <v>18571422</v>
      </c>
    </row>
    <row r="222" spans="1:3" ht="15.75">
      <c r="A222" s="1">
        <v>1971</v>
      </c>
      <c r="B222">
        <v>22</v>
      </c>
      <c r="C222">
        <v>17459210</v>
      </c>
    </row>
    <row r="223" spans="1:3" ht="15.75">
      <c r="A223" s="1">
        <v>1971</v>
      </c>
      <c r="B223">
        <v>23</v>
      </c>
      <c r="C223">
        <v>14176367</v>
      </c>
    </row>
    <row r="224" spans="1:3" ht="15.75">
      <c r="A224" s="1">
        <v>1971</v>
      </c>
      <c r="B224">
        <v>24</v>
      </c>
      <c r="C224">
        <v>11479007</v>
      </c>
    </row>
    <row r="225" spans="1:3" ht="15.75">
      <c r="A225" s="1">
        <v>1971</v>
      </c>
      <c r="B225">
        <v>25</v>
      </c>
      <c r="C225">
        <v>9695152</v>
      </c>
    </row>
    <row r="226" spans="1:3" ht="15.75">
      <c r="A226" s="1">
        <v>1971</v>
      </c>
      <c r="B226">
        <v>26</v>
      </c>
      <c r="C226">
        <v>5744486</v>
      </c>
    </row>
    <row r="227" spans="1:3" ht="15.75">
      <c r="A227" s="1">
        <v>1971</v>
      </c>
      <c r="B227">
        <v>27</v>
      </c>
      <c r="C227">
        <v>5807775</v>
      </c>
    </row>
    <row r="228" spans="1:3" ht="15.75">
      <c r="A228" s="1">
        <v>1971</v>
      </c>
      <c r="B228">
        <v>40</v>
      </c>
      <c r="C228">
        <v>14323120</v>
      </c>
    </row>
    <row r="229" spans="1:3" ht="15.75">
      <c r="A229" s="1">
        <v>1971</v>
      </c>
      <c r="B229">
        <v>41</v>
      </c>
      <c r="C229">
        <v>18130383</v>
      </c>
    </row>
    <row r="230" spans="1:3" ht="15.75">
      <c r="A230" s="1">
        <v>1971</v>
      </c>
      <c r="B230">
        <v>42</v>
      </c>
      <c r="C230">
        <v>21458641</v>
      </c>
    </row>
    <row r="231" spans="1:3" ht="15.75">
      <c r="A231" s="1">
        <v>1971</v>
      </c>
      <c r="B231">
        <v>43</v>
      </c>
      <c r="C231">
        <v>25429186</v>
      </c>
    </row>
    <row r="232" spans="1:3" ht="15.75">
      <c r="A232" s="1">
        <v>1971</v>
      </c>
      <c r="B232">
        <v>44</v>
      </c>
      <c r="C232">
        <v>25746478</v>
      </c>
    </row>
    <row r="233" spans="1:3" ht="15.75">
      <c r="A233" s="1">
        <v>1971</v>
      </c>
      <c r="B233">
        <v>45</v>
      </c>
      <c r="C233">
        <v>30140462</v>
      </c>
    </row>
    <row r="234" spans="1:3" ht="15.75">
      <c r="A234" s="1">
        <v>1971</v>
      </c>
      <c r="B234">
        <v>46</v>
      </c>
      <c r="C234">
        <v>32549561</v>
      </c>
    </row>
    <row r="235" spans="1:3" ht="15.75">
      <c r="A235" s="1">
        <v>1971</v>
      </c>
      <c r="B235">
        <v>47</v>
      </c>
      <c r="C235">
        <v>35712495</v>
      </c>
    </row>
    <row r="236" spans="1:3" ht="15.75">
      <c r="A236" s="1">
        <v>1971</v>
      </c>
      <c r="B236">
        <v>48</v>
      </c>
      <c r="C236">
        <v>38406472</v>
      </c>
    </row>
    <row r="237" spans="1:3" ht="15.75">
      <c r="A237" s="1">
        <v>1971</v>
      </c>
      <c r="B237">
        <v>49</v>
      </c>
      <c r="C237">
        <v>41513264</v>
      </c>
    </row>
    <row r="238" spans="1:3" ht="15.75">
      <c r="A238" s="1">
        <v>1971</v>
      </c>
      <c r="B238">
        <v>50</v>
      </c>
      <c r="C238">
        <v>42997757</v>
      </c>
    </row>
    <row r="239" spans="1:3" ht="15.75">
      <c r="A239" s="1">
        <v>1971</v>
      </c>
      <c r="B239">
        <v>51</v>
      </c>
      <c r="C239">
        <v>44324260</v>
      </c>
    </row>
    <row r="240" spans="1:3" ht="15.75">
      <c r="A240" s="1">
        <v>1971</v>
      </c>
      <c r="B240">
        <v>52</v>
      </c>
      <c r="C240">
        <v>45885428</v>
      </c>
    </row>
    <row r="241" spans="1:3" ht="15.75">
      <c r="A241" s="1">
        <v>1971</v>
      </c>
      <c r="B241">
        <v>53</v>
      </c>
      <c r="C241">
        <v>46506557</v>
      </c>
    </row>
    <row r="242" spans="1:3" ht="15.75">
      <c r="A242" s="1">
        <v>1972</v>
      </c>
      <c r="B242">
        <v>1</v>
      </c>
      <c r="C242">
        <v>46318993</v>
      </c>
    </row>
    <row r="243" spans="1:3" ht="15.75">
      <c r="A243" s="1">
        <v>1972</v>
      </c>
      <c r="B243">
        <v>2</v>
      </c>
      <c r="C243">
        <v>46072066</v>
      </c>
    </row>
    <row r="244" spans="1:3" ht="15.75">
      <c r="A244" s="1">
        <v>1972</v>
      </c>
      <c r="B244">
        <v>3</v>
      </c>
      <c r="C244">
        <v>46944290</v>
      </c>
    </row>
    <row r="245" spans="1:3" ht="15.75">
      <c r="A245" s="1">
        <v>1972</v>
      </c>
      <c r="B245">
        <v>4</v>
      </c>
      <c r="C245">
        <v>50224137</v>
      </c>
    </row>
    <row r="246" spans="1:3" ht="15.75">
      <c r="A246" s="1">
        <v>1972</v>
      </c>
      <c r="B246">
        <v>5</v>
      </c>
      <c r="C246">
        <v>51168424</v>
      </c>
    </row>
    <row r="247" spans="1:3" ht="15.75">
      <c r="A247" s="1">
        <v>1972</v>
      </c>
      <c r="B247">
        <v>6</v>
      </c>
      <c r="C247">
        <v>51658985</v>
      </c>
    </row>
    <row r="248" spans="1:3" ht="15.75">
      <c r="A248" s="1">
        <v>1972</v>
      </c>
      <c r="B248">
        <v>7</v>
      </c>
      <c r="C248">
        <v>49774651</v>
      </c>
    </row>
    <row r="249" spans="1:3" ht="15.75">
      <c r="A249" s="1">
        <v>1972</v>
      </c>
      <c r="B249">
        <v>8</v>
      </c>
      <c r="C249">
        <v>43915793</v>
      </c>
    </row>
    <row r="250" spans="1:3" ht="15.75">
      <c r="A250" s="1">
        <v>1972</v>
      </c>
      <c r="B250">
        <v>9</v>
      </c>
      <c r="C250">
        <v>42669230</v>
      </c>
    </row>
    <row r="251" spans="1:3" ht="15.75">
      <c r="A251" s="1">
        <v>1972</v>
      </c>
      <c r="B251">
        <v>10</v>
      </c>
      <c r="C251">
        <v>43408783</v>
      </c>
    </row>
    <row r="252" spans="1:3" ht="15.75">
      <c r="A252" s="1">
        <v>1972</v>
      </c>
      <c r="B252">
        <v>11</v>
      </c>
      <c r="C252">
        <v>39334087</v>
      </c>
    </row>
    <row r="253" spans="1:3" ht="15.75">
      <c r="A253" s="1">
        <v>1972</v>
      </c>
      <c r="B253">
        <v>12</v>
      </c>
      <c r="C253">
        <v>39394847</v>
      </c>
    </row>
    <row r="254" spans="1:3" ht="15.75">
      <c r="A254" s="1">
        <v>1972</v>
      </c>
      <c r="B254">
        <v>13</v>
      </c>
      <c r="C254">
        <v>39162486</v>
      </c>
    </row>
    <row r="255" spans="1:3" ht="15.75">
      <c r="A255" s="1">
        <v>1972</v>
      </c>
      <c r="B255">
        <v>14</v>
      </c>
      <c r="C255">
        <v>36721023</v>
      </c>
    </row>
    <row r="256" spans="1:3" ht="15.75">
      <c r="A256" s="1">
        <v>1972</v>
      </c>
      <c r="B256">
        <v>15</v>
      </c>
      <c r="C256">
        <v>32153818</v>
      </c>
    </row>
    <row r="257" spans="1:3" ht="15.75">
      <c r="A257" s="1">
        <v>1972</v>
      </c>
      <c r="B257">
        <v>16</v>
      </c>
      <c r="C257">
        <v>27343230</v>
      </c>
    </row>
    <row r="258" spans="1:3" ht="15.75">
      <c r="A258" s="1">
        <v>1972</v>
      </c>
      <c r="B258">
        <v>17</v>
      </c>
      <c r="C258">
        <v>25716885</v>
      </c>
    </row>
    <row r="259" spans="1:3" ht="15.75">
      <c r="A259" s="1">
        <v>1972</v>
      </c>
      <c r="B259">
        <v>18</v>
      </c>
      <c r="C259">
        <v>24290300</v>
      </c>
    </row>
    <row r="260" spans="1:3" ht="15.75">
      <c r="A260" s="1">
        <v>1972</v>
      </c>
      <c r="B260">
        <v>19</v>
      </c>
      <c r="C260">
        <v>21471274</v>
      </c>
    </row>
    <row r="261" spans="1:3" ht="15.75">
      <c r="A261" s="1">
        <v>1972</v>
      </c>
      <c r="B261">
        <v>20</v>
      </c>
      <c r="C261">
        <v>15529896</v>
      </c>
    </row>
    <row r="262" spans="1:3" ht="15.75">
      <c r="A262" s="1">
        <v>1972</v>
      </c>
      <c r="B262">
        <v>21</v>
      </c>
      <c r="C262">
        <v>17794150</v>
      </c>
    </row>
    <row r="263" spans="1:3" ht="15.75">
      <c r="A263" s="1">
        <v>1972</v>
      </c>
      <c r="B263">
        <v>22</v>
      </c>
      <c r="C263">
        <v>16781787</v>
      </c>
    </row>
    <row r="264" spans="1:3" ht="15.75">
      <c r="A264" s="1">
        <v>1972</v>
      </c>
      <c r="B264">
        <v>23</v>
      </c>
      <c r="C264">
        <v>13555127</v>
      </c>
    </row>
    <row r="265" spans="1:3" ht="15.75">
      <c r="A265" s="1">
        <v>1972</v>
      </c>
      <c r="B265">
        <v>24</v>
      </c>
      <c r="C265">
        <v>10882870</v>
      </c>
    </row>
    <row r="266" spans="1:3" ht="15.75">
      <c r="A266" s="1">
        <v>1972</v>
      </c>
      <c r="B266">
        <v>25</v>
      </c>
      <c r="C266">
        <v>7686018</v>
      </c>
    </row>
    <row r="267" spans="1:3" ht="15.75">
      <c r="A267" s="1">
        <v>1972</v>
      </c>
      <c r="B267">
        <v>26</v>
      </c>
      <c r="C267">
        <v>6606919</v>
      </c>
    </row>
    <row r="268" spans="1:3" ht="15.75">
      <c r="A268" s="1">
        <v>1972</v>
      </c>
      <c r="B268">
        <v>27</v>
      </c>
      <c r="C268">
        <v>5441777</v>
      </c>
    </row>
    <row r="269" spans="1:3" ht="15.75">
      <c r="A269" s="1">
        <v>1972</v>
      </c>
      <c r="B269">
        <v>28</v>
      </c>
      <c r="C269">
        <v>4852033</v>
      </c>
    </row>
    <row r="270" spans="1:3" ht="15.75">
      <c r="A270" s="1">
        <v>1972</v>
      </c>
      <c r="B270">
        <v>29</v>
      </c>
      <c r="C270">
        <v>4523581</v>
      </c>
    </row>
    <row r="271" spans="1:3" ht="15.75">
      <c r="A271" s="1">
        <v>1972</v>
      </c>
      <c r="B271">
        <v>30</v>
      </c>
      <c r="C271">
        <v>4579213</v>
      </c>
    </row>
    <row r="272" spans="1:3" ht="15.75">
      <c r="A272" s="1">
        <v>1972</v>
      </c>
      <c r="B272">
        <v>31</v>
      </c>
      <c r="C272">
        <v>3963291</v>
      </c>
    </row>
    <row r="273" spans="1:3" ht="15.75">
      <c r="A273" s="1">
        <v>1972</v>
      </c>
      <c r="B273">
        <v>32</v>
      </c>
      <c r="C273">
        <v>4215817</v>
      </c>
    </row>
    <row r="274" spans="1:3" ht="15.75">
      <c r="A274" s="1">
        <v>1972</v>
      </c>
      <c r="B274">
        <v>33</v>
      </c>
      <c r="C274">
        <v>5232568</v>
      </c>
    </row>
    <row r="275" spans="1:3" ht="15.75">
      <c r="A275" s="1">
        <v>1972</v>
      </c>
      <c r="B275">
        <v>34</v>
      </c>
      <c r="C275">
        <v>4507735</v>
      </c>
    </row>
    <row r="276" spans="1:3" ht="15.75">
      <c r="A276" s="1">
        <v>1972</v>
      </c>
      <c r="B276">
        <v>35</v>
      </c>
      <c r="C276">
        <v>3990308</v>
      </c>
    </row>
    <row r="277" spans="1:3" ht="15.75">
      <c r="A277" s="1">
        <v>1972</v>
      </c>
      <c r="B277">
        <v>36</v>
      </c>
      <c r="C277">
        <v>4080058</v>
      </c>
    </row>
    <row r="278" spans="1:3" ht="15.75">
      <c r="A278" s="1">
        <v>1972</v>
      </c>
      <c r="B278">
        <v>37</v>
      </c>
      <c r="C278">
        <v>6780605</v>
      </c>
    </row>
    <row r="279" spans="1:3" ht="15.75">
      <c r="A279" s="1">
        <v>1972</v>
      </c>
      <c r="B279">
        <v>38</v>
      </c>
      <c r="C279">
        <v>10041093</v>
      </c>
    </row>
    <row r="280" spans="1:3" ht="15.75">
      <c r="A280" s="1">
        <v>1972</v>
      </c>
      <c r="B280">
        <v>39</v>
      </c>
      <c r="C280">
        <v>14066336</v>
      </c>
    </row>
    <row r="281" spans="1:3" ht="15.75">
      <c r="A281" s="1">
        <v>1972</v>
      </c>
      <c r="B281">
        <v>40</v>
      </c>
      <c r="C281">
        <v>15102823</v>
      </c>
    </row>
    <row r="282" spans="1:3" ht="15.75">
      <c r="A282" s="1">
        <v>1972</v>
      </c>
      <c r="B282">
        <v>41</v>
      </c>
      <c r="C282">
        <v>17859576</v>
      </c>
    </row>
    <row r="283" spans="1:3" ht="15.75">
      <c r="A283" s="1">
        <v>1972</v>
      </c>
      <c r="B283">
        <v>42</v>
      </c>
      <c r="C283">
        <v>24974131</v>
      </c>
    </row>
    <row r="284" spans="1:3" ht="15.75">
      <c r="A284" s="1">
        <v>1972</v>
      </c>
      <c r="B284">
        <v>43</v>
      </c>
      <c r="C284">
        <v>28963467</v>
      </c>
    </row>
    <row r="285" spans="1:3" ht="15.75">
      <c r="A285" s="1">
        <v>1972</v>
      </c>
      <c r="B285">
        <v>44</v>
      </c>
      <c r="C285">
        <v>31395297</v>
      </c>
    </row>
    <row r="286" spans="1:3" ht="15.75">
      <c r="A286" s="1">
        <v>1972</v>
      </c>
      <c r="B286">
        <v>45</v>
      </c>
      <c r="C286">
        <v>34373867</v>
      </c>
    </row>
    <row r="287" spans="1:3" ht="15.75">
      <c r="A287" s="1">
        <v>1972</v>
      </c>
      <c r="B287">
        <v>46</v>
      </c>
      <c r="C287">
        <v>36480513</v>
      </c>
    </row>
    <row r="288" spans="1:3" ht="15.75">
      <c r="A288" s="1">
        <v>1972</v>
      </c>
      <c r="B288">
        <v>47</v>
      </c>
      <c r="C288">
        <v>37855716</v>
      </c>
    </row>
    <row r="289" spans="1:3" ht="15.75">
      <c r="A289" s="1">
        <v>1972</v>
      </c>
      <c r="B289">
        <v>48</v>
      </c>
      <c r="C289">
        <v>42253308</v>
      </c>
    </row>
    <row r="290" spans="1:3" ht="15.75">
      <c r="A290" s="1">
        <v>1972</v>
      </c>
      <c r="B290">
        <v>49</v>
      </c>
      <c r="C290">
        <v>47536733</v>
      </c>
    </row>
    <row r="291" spans="1:3" ht="15.75">
      <c r="A291" s="1">
        <v>1972</v>
      </c>
      <c r="B291">
        <v>50</v>
      </c>
      <c r="C291">
        <v>44808888</v>
      </c>
    </row>
    <row r="292" spans="1:3" ht="15.75">
      <c r="A292" s="1">
        <v>1972</v>
      </c>
      <c r="B292">
        <v>51</v>
      </c>
      <c r="C292">
        <v>44808888</v>
      </c>
    </row>
    <row r="293" spans="1:3" ht="15.75">
      <c r="A293" s="1">
        <v>1972</v>
      </c>
      <c r="B293">
        <v>52</v>
      </c>
      <c r="C293">
        <v>43268101</v>
      </c>
    </row>
    <row r="294" spans="1:3" ht="15.75">
      <c r="A294" s="1">
        <v>1973</v>
      </c>
      <c r="B294">
        <v>1</v>
      </c>
      <c r="C294">
        <v>47171146</v>
      </c>
    </row>
    <row r="295" spans="1:3" ht="15.75">
      <c r="A295" s="1">
        <v>1973</v>
      </c>
      <c r="B295">
        <v>2</v>
      </c>
      <c r="C295">
        <v>43550171</v>
      </c>
    </row>
    <row r="296" spans="1:3" ht="15.75">
      <c r="A296" s="1">
        <v>1973</v>
      </c>
      <c r="B296">
        <v>3</v>
      </c>
      <c r="C296">
        <v>45185088</v>
      </c>
    </row>
    <row r="297" spans="1:3" ht="15.75">
      <c r="A297" s="1">
        <v>1973</v>
      </c>
      <c r="B297">
        <v>4</v>
      </c>
      <c r="C297">
        <v>49132227</v>
      </c>
    </row>
    <row r="298" spans="1:3" ht="15.75">
      <c r="A298" s="1">
        <v>1973</v>
      </c>
      <c r="B298">
        <v>5</v>
      </c>
      <c r="C298">
        <v>47562913</v>
      </c>
    </row>
    <row r="299" spans="1:3" ht="15.75">
      <c r="A299" s="1">
        <v>1973</v>
      </c>
      <c r="B299">
        <v>6</v>
      </c>
      <c r="C299">
        <v>47350674</v>
      </c>
    </row>
    <row r="300" spans="1:3" ht="15.75">
      <c r="A300" s="1">
        <v>1973</v>
      </c>
      <c r="B300">
        <v>7</v>
      </c>
      <c r="C300">
        <v>46550154</v>
      </c>
    </row>
    <row r="301" spans="1:3" ht="15.75">
      <c r="A301" s="1">
        <v>1973</v>
      </c>
      <c r="B301">
        <v>8</v>
      </c>
      <c r="C301">
        <v>46168567</v>
      </c>
    </row>
    <row r="302" spans="1:3" ht="15.75">
      <c r="A302" s="1">
        <v>1973</v>
      </c>
      <c r="B302">
        <v>9</v>
      </c>
      <c r="C302">
        <v>43382089</v>
      </c>
    </row>
    <row r="303" spans="1:3" ht="15.75">
      <c r="A303" s="1">
        <v>1973</v>
      </c>
      <c r="B303">
        <v>10</v>
      </c>
      <c r="C303">
        <v>42242445</v>
      </c>
    </row>
    <row r="304" spans="1:3" ht="15.75">
      <c r="A304" s="1">
        <v>1973</v>
      </c>
      <c r="B304">
        <v>11</v>
      </c>
      <c r="C304">
        <v>43457908</v>
      </c>
    </row>
    <row r="305" spans="1:3" ht="15.75">
      <c r="A305" s="1">
        <v>1973</v>
      </c>
      <c r="B305">
        <v>12</v>
      </c>
      <c r="C305">
        <v>39479417</v>
      </c>
    </row>
    <row r="306" spans="1:3" ht="15.75">
      <c r="A306" s="1">
        <v>1973</v>
      </c>
      <c r="B306">
        <v>13</v>
      </c>
      <c r="C306">
        <v>31215450</v>
      </c>
    </row>
    <row r="307" spans="1:3" ht="15.75">
      <c r="A307" s="1">
        <v>1973</v>
      </c>
      <c r="B307">
        <v>14</v>
      </c>
      <c r="C307">
        <v>36995784</v>
      </c>
    </row>
    <row r="308" spans="1:3" ht="15.75">
      <c r="A308" s="1">
        <v>1973</v>
      </c>
      <c r="B308">
        <v>15</v>
      </c>
      <c r="C308">
        <v>34333488</v>
      </c>
    </row>
    <row r="309" spans="1:3" ht="15.75">
      <c r="A309" s="1">
        <v>1973</v>
      </c>
      <c r="B309">
        <v>16</v>
      </c>
      <c r="C309">
        <v>31074989</v>
      </c>
    </row>
    <row r="310" spans="1:3" ht="15.75">
      <c r="A310" s="1">
        <v>1973</v>
      </c>
      <c r="B310">
        <v>17</v>
      </c>
      <c r="C310">
        <v>23242354</v>
      </c>
    </row>
    <row r="311" spans="1:3" ht="15.75">
      <c r="A311" s="1">
        <v>1973</v>
      </c>
      <c r="B311">
        <v>18</v>
      </c>
      <c r="C311">
        <v>23385872</v>
      </c>
    </row>
    <row r="312" spans="1:3" ht="15.75">
      <c r="A312" s="1">
        <v>1973</v>
      </c>
      <c r="B312">
        <v>19</v>
      </c>
      <c r="C312">
        <v>22912852</v>
      </c>
    </row>
    <row r="313" spans="1:3" ht="15.75">
      <c r="A313" s="1">
        <v>1973</v>
      </c>
      <c r="B313">
        <v>20</v>
      </c>
      <c r="C313">
        <v>22198314</v>
      </c>
    </row>
    <row r="314" spans="1:3" ht="15.75">
      <c r="A314" s="1">
        <v>1973</v>
      </c>
      <c r="B314">
        <v>21</v>
      </c>
      <c r="C314">
        <v>19341261</v>
      </c>
    </row>
    <row r="315" spans="1:3" ht="15.75">
      <c r="A315" s="1">
        <v>1973</v>
      </c>
      <c r="B315">
        <v>22</v>
      </c>
      <c r="C315">
        <v>13853751</v>
      </c>
    </row>
    <row r="316" spans="1:3" ht="15.75">
      <c r="A316" s="1">
        <v>1973</v>
      </c>
      <c r="B316">
        <v>23</v>
      </c>
      <c r="C316">
        <v>12725527</v>
      </c>
    </row>
    <row r="317" spans="1:3" ht="15.75">
      <c r="A317" s="1">
        <v>1973</v>
      </c>
      <c r="B317">
        <v>24</v>
      </c>
      <c r="C317">
        <v>13538212</v>
      </c>
    </row>
    <row r="318" spans="1:3" ht="15.75">
      <c r="A318" s="1">
        <v>1973</v>
      </c>
      <c r="B318">
        <v>25</v>
      </c>
      <c r="C318">
        <v>10662906</v>
      </c>
    </row>
    <row r="319" spans="1:3" ht="15.75">
      <c r="A319" s="1">
        <v>1973</v>
      </c>
      <c r="B319">
        <v>26</v>
      </c>
      <c r="C319">
        <v>9862723</v>
      </c>
    </row>
    <row r="320" spans="1:3" ht="15.75">
      <c r="A320" s="1">
        <v>1973</v>
      </c>
      <c r="B320">
        <v>27</v>
      </c>
      <c r="C320">
        <v>7025772</v>
      </c>
    </row>
    <row r="321" spans="1:3" ht="15.75">
      <c r="A321" s="1">
        <v>1973</v>
      </c>
      <c r="B321">
        <v>28</v>
      </c>
      <c r="C321">
        <v>4305051</v>
      </c>
    </row>
    <row r="322" spans="1:3" ht="15.75">
      <c r="A322" s="1">
        <v>1973</v>
      </c>
      <c r="B322">
        <v>29</v>
      </c>
      <c r="C322">
        <v>4817238</v>
      </c>
    </row>
    <row r="323" spans="1:3" ht="15.75">
      <c r="A323" s="1">
        <v>1973</v>
      </c>
      <c r="B323">
        <v>30</v>
      </c>
      <c r="C323">
        <v>3936114</v>
      </c>
    </row>
    <row r="324" spans="1:3" ht="15.75">
      <c r="A324" s="1">
        <v>1973</v>
      </c>
      <c r="B324">
        <v>31</v>
      </c>
      <c r="C324">
        <v>3895957</v>
      </c>
    </row>
    <row r="325" spans="1:3" ht="15.75">
      <c r="A325" s="1">
        <v>1973</v>
      </c>
      <c r="B325">
        <v>32</v>
      </c>
      <c r="C325">
        <v>4105606</v>
      </c>
    </row>
    <row r="326" spans="1:3" ht="15.75">
      <c r="A326" s="1">
        <v>1973</v>
      </c>
      <c r="B326">
        <v>33</v>
      </c>
      <c r="C326">
        <v>3398783</v>
      </c>
    </row>
    <row r="327" spans="1:3" ht="15.75">
      <c r="A327" s="1">
        <v>1973</v>
      </c>
      <c r="B327">
        <v>34</v>
      </c>
      <c r="C327">
        <v>3703433</v>
      </c>
    </row>
    <row r="328" spans="1:3" ht="15.75">
      <c r="A328" s="1">
        <v>1973</v>
      </c>
      <c r="B328">
        <v>35</v>
      </c>
      <c r="C328">
        <v>3172691</v>
      </c>
    </row>
    <row r="329" spans="1:3" ht="15.75">
      <c r="A329" s="1">
        <v>1973</v>
      </c>
      <c r="B329">
        <v>36</v>
      </c>
      <c r="C329">
        <v>3447684</v>
      </c>
    </row>
    <row r="330" spans="1:3" ht="15.75">
      <c r="A330" s="1">
        <v>1973</v>
      </c>
      <c r="B330">
        <v>37</v>
      </c>
      <c r="C330">
        <v>3357027</v>
      </c>
    </row>
    <row r="331" spans="1:3" ht="15.75">
      <c r="A331" s="1">
        <v>1973</v>
      </c>
      <c r="B331">
        <v>38</v>
      </c>
      <c r="C331">
        <v>6376845</v>
      </c>
    </row>
    <row r="332" spans="1:3" ht="15.75">
      <c r="A332" s="1">
        <v>1973</v>
      </c>
      <c r="B332">
        <v>39</v>
      </c>
      <c r="C332">
        <v>11502774</v>
      </c>
    </row>
    <row r="333" spans="1:3" ht="15.75">
      <c r="A333" s="1">
        <v>1973</v>
      </c>
      <c r="B333">
        <v>40</v>
      </c>
      <c r="C333">
        <v>13788141</v>
      </c>
    </row>
    <row r="334" spans="1:3" ht="15.75">
      <c r="A334" s="1">
        <v>1973</v>
      </c>
      <c r="B334">
        <v>41</v>
      </c>
      <c r="C334">
        <v>14940473</v>
      </c>
    </row>
    <row r="335" spans="1:3" ht="15.75">
      <c r="A335" s="1">
        <v>1973</v>
      </c>
      <c r="B335">
        <v>42</v>
      </c>
      <c r="C335">
        <v>15964160</v>
      </c>
    </row>
    <row r="336" spans="1:3" ht="15.75">
      <c r="A336" s="1">
        <v>1973</v>
      </c>
      <c r="B336">
        <v>43</v>
      </c>
      <c r="C336">
        <v>24497104</v>
      </c>
    </row>
    <row r="337" spans="1:3" ht="15.75">
      <c r="A337" s="1">
        <v>1973</v>
      </c>
      <c r="B337">
        <v>44</v>
      </c>
      <c r="C337">
        <v>30788009</v>
      </c>
    </row>
    <row r="338" spans="1:3" ht="15.75">
      <c r="A338" s="1">
        <v>1973</v>
      </c>
      <c r="B338">
        <v>45</v>
      </c>
      <c r="C338">
        <v>37314710</v>
      </c>
    </row>
    <row r="339" spans="1:3" ht="15.75">
      <c r="A339" s="1">
        <v>1973</v>
      </c>
      <c r="B339">
        <v>46</v>
      </c>
      <c r="C339">
        <v>39096860</v>
      </c>
    </row>
    <row r="340" spans="1:3" ht="15.75">
      <c r="A340" s="1">
        <v>1973</v>
      </c>
      <c r="B340">
        <v>47</v>
      </c>
      <c r="C340">
        <v>37843037</v>
      </c>
    </row>
    <row r="341" spans="1:3" ht="15.75">
      <c r="A341" s="1">
        <v>1973</v>
      </c>
      <c r="B341">
        <v>48</v>
      </c>
      <c r="C341">
        <v>41638324</v>
      </c>
    </row>
    <row r="342" spans="1:3" ht="15.75">
      <c r="A342" s="1">
        <v>1973</v>
      </c>
      <c r="B342">
        <v>49</v>
      </c>
      <c r="C342">
        <v>43014783</v>
      </c>
    </row>
    <row r="343" spans="1:3" ht="15.75">
      <c r="A343" s="1">
        <v>1973</v>
      </c>
      <c r="B343">
        <v>50</v>
      </c>
      <c r="C343">
        <v>41959977</v>
      </c>
    </row>
    <row r="344" spans="1:3" ht="15.75">
      <c r="A344" s="1">
        <v>1973</v>
      </c>
      <c r="B344">
        <v>51</v>
      </c>
      <c r="C344">
        <v>46776063</v>
      </c>
    </row>
    <row r="345" spans="1:3" ht="15.75">
      <c r="A345" s="1">
        <v>1973</v>
      </c>
      <c r="B345">
        <v>52</v>
      </c>
      <c r="C345">
        <v>46542193</v>
      </c>
    </row>
    <row r="346" spans="1:3" ht="15.75">
      <c r="A346" s="1">
        <v>1974</v>
      </c>
      <c r="B346">
        <v>1</v>
      </c>
      <c r="C346">
        <v>46439346</v>
      </c>
    </row>
    <row r="347" spans="1:3" ht="15.75">
      <c r="A347" s="1">
        <v>1974</v>
      </c>
      <c r="B347">
        <v>2</v>
      </c>
      <c r="C347">
        <v>46419394</v>
      </c>
    </row>
    <row r="348" spans="1:3" ht="15.75">
      <c r="A348" s="1">
        <v>1974</v>
      </c>
      <c r="B348">
        <v>3</v>
      </c>
      <c r="C348">
        <v>45704814</v>
      </c>
    </row>
    <row r="349" spans="1:3" ht="15.75">
      <c r="A349" s="1">
        <v>1974</v>
      </c>
      <c r="B349">
        <v>4</v>
      </c>
      <c r="C349">
        <v>45134411</v>
      </c>
    </row>
    <row r="350" spans="1:3" ht="15.75">
      <c r="A350" s="1">
        <v>1974</v>
      </c>
      <c r="B350">
        <v>5</v>
      </c>
      <c r="C350">
        <v>47284467</v>
      </c>
    </row>
    <row r="351" spans="1:3" ht="15.75">
      <c r="A351" s="1">
        <v>1974</v>
      </c>
      <c r="B351">
        <v>6</v>
      </c>
      <c r="C351">
        <v>46855301</v>
      </c>
    </row>
    <row r="352" spans="1:3" ht="15.75">
      <c r="A352" s="1">
        <v>1974</v>
      </c>
      <c r="B352">
        <v>7</v>
      </c>
      <c r="C352">
        <v>44865691</v>
      </c>
    </row>
    <row r="353" spans="1:3" ht="15.75">
      <c r="A353" s="1">
        <v>1974</v>
      </c>
      <c r="B353">
        <v>8</v>
      </c>
      <c r="C353">
        <v>44708386</v>
      </c>
    </row>
    <row r="354" spans="1:3" ht="15.75">
      <c r="A354" s="1">
        <v>1974</v>
      </c>
      <c r="B354">
        <v>9</v>
      </c>
      <c r="C354">
        <v>41876697</v>
      </c>
    </row>
    <row r="355" spans="1:3" ht="15.75">
      <c r="A355" s="1">
        <v>1974</v>
      </c>
      <c r="B355">
        <v>10</v>
      </c>
      <c r="C355">
        <v>41153745</v>
      </c>
    </row>
    <row r="356" spans="1:3" ht="15.75">
      <c r="A356" s="1">
        <v>1974</v>
      </c>
      <c r="B356">
        <v>11</v>
      </c>
      <c r="C356">
        <v>39946239</v>
      </c>
    </row>
    <row r="357" spans="1:3" ht="15.75">
      <c r="A357" s="1">
        <v>1974</v>
      </c>
      <c r="B357">
        <v>12</v>
      </c>
      <c r="C357">
        <v>38124466</v>
      </c>
    </row>
    <row r="358" spans="1:3" ht="15.75">
      <c r="A358" s="1">
        <v>1974</v>
      </c>
      <c r="B358">
        <v>13</v>
      </c>
      <c r="C358">
        <v>36909169</v>
      </c>
    </row>
    <row r="359" spans="1:3" ht="15.75">
      <c r="A359" s="1">
        <v>1974</v>
      </c>
      <c r="B359">
        <v>14</v>
      </c>
      <c r="C359">
        <v>34591752</v>
      </c>
    </row>
    <row r="360" spans="1:3" ht="15.75">
      <c r="A360" s="1">
        <v>1974</v>
      </c>
      <c r="B360">
        <v>15</v>
      </c>
      <c r="C360">
        <v>31430048</v>
      </c>
    </row>
    <row r="361" spans="1:3" ht="15.75">
      <c r="A361" s="1">
        <v>1974</v>
      </c>
      <c r="B361">
        <v>16</v>
      </c>
      <c r="C361">
        <v>30302116</v>
      </c>
    </row>
    <row r="362" spans="1:3" ht="15.75">
      <c r="A362" s="1">
        <v>1974</v>
      </c>
      <c r="B362">
        <v>17</v>
      </c>
      <c r="C362">
        <v>27191135</v>
      </c>
    </row>
    <row r="363" spans="1:3" ht="15.75">
      <c r="A363" s="1">
        <v>1974</v>
      </c>
      <c r="B363">
        <v>18</v>
      </c>
      <c r="C363">
        <v>26301453</v>
      </c>
    </row>
    <row r="364" spans="1:3" ht="15.75">
      <c r="A364" s="1">
        <v>1974</v>
      </c>
      <c r="B364">
        <v>19</v>
      </c>
      <c r="C364">
        <v>27016525</v>
      </c>
    </row>
    <row r="365" spans="1:3" ht="15.75">
      <c r="A365" s="1">
        <v>1974</v>
      </c>
      <c r="B365">
        <v>20</v>
      </c>
      <c r="C365">
        <v>22007073</v>
      </c>
    </row>
    <row r="366" spans="1:3" ht="15.75">
      <c r="A366" s="1">
        <v>1974</v>
      </c>
      <c r="B366">
        <v>21</v>
      </c>
      <c r="C366">
        <v>20695474</v>
      </c>
    </row>
    <row r="367" spans="1:3" ht="15.75">
      <c r="A367" s="1">
        <v>1974</v>
      </c>
      <c r="B367">
        <v>22</v>
      </c>
      <c r="C367">
        <v>17438058</v>
      </c>
    </row>
    <row r="368" spans="1:3" ht="15.75">
      <c r="A368" s="1">
        <v>1974</v>
      </c>
      <c r="B368">
        <v>23</v>
      </c>
      <c r="C368">
        <v>13514928</v>
      </c>
    </row>
    <row r="369" spans="1:3" ht="15.75">
      <c r="A369" s="1">
        <v>1974</v>
      </c>
      <c r="B369">
        <v>24</v>
      </c>
      <c r="C369">
        <v>14850954</v>
      </c>
    </row>
    <row r="370" spans="1:3" ht="15.75">
      <c r="A370" s="1">
        <v>1974</v>
      </c>
      <c r="B370">
        <v>25</v>
      </c>
      <c r="C370">
        <v>8570264</v>
      </c>
    </row>
    <row r="371" spans="1:3" ht="15.75">
      <c r="A371" s="1">
        <v>1974</v>
      </c>
      <c r="B371">
        <v>26</v>
      </c>
      <c r="C371">
        <v>6341789</v>
      </c>
    </row>
    <row r="372" spans="1:3" ht="15.75">
      <c r="A372" s="1">
        <v>1974</v>
      </c>
      <c r="B372">
        <v>27</v>
      </c>
      <c r="C372">
        <v>6483289</v>
      </c>
    </row>
    <row r="373" spans="1:3" ht="15.75">
      <c r="A373" s="1">
        <v>1974</v>
      </c>
      <c r="B373">
        <v>28</v>
      </c>
      <c r="C373">
        <v>4811198</v>
      </c>
    </row>
    <row r="374" spans="1:3" ht="15.75">
      <c r="A374" s="1">
        <v>1974</v>
      </c>
      <c r="B374">
        <v>29</v>
      </c>
      <c r="C374">
        <v>3813876</v>
      </c>
    </row>
    <row r="375" spans="1:3" ht="15.75">
      <c r="A375" s="1">
        <v>1974</v>
      </c>
      <c r="B375">
        <v>30</v>
      </c>
      <c r="C375">
        <v>3459218</v>
      </c>
    </row>
    <row r="376" spans="1:3" ht="15.75">
      <c r="A376" s="1">
        <v>1974</v>
      </c>
      <c r="B376">
        <v>31</v>
      </c>
      <c r="C376">
        <v>4962719</v>
      </c>
    </row>
    <row r="377" spans="1:3" ht="15.75">
      <c r="A377" s="1">
        <v>1974</v>
      </c>
      <c r="B377">
        <v>32</v>
      </c>
      <c r="C377">
        <v>3880239</v>
      </c>
    </row>
    <row r="378" spans="1:3" ht="15.75">
      <c r="A378" s="1">
        <v>1974</v>
      </c>
      <c r="B378">
        <v>33</v>
      </c>
      <c r="C378">
        <v>2892668</v>
      </c>
    </row>
    <row r="379" spans="1:3" ht="15.75">
      <c r="A379" s="1">
        <v>1974</v>
      </c>
      <c r="B379">
        <v>34</v>
      </c>
      <c r="C379">
        <v>3316070</v>
      </c>
    </row>
    <row r="380" spans="1:3" ht="15.75">
      <c r="A380" s="1">
        <v>1974</v>
      </c>
      <c r="B380">
        <v>35</v>
      </c>
      <c r="C380">
        <v>2485185</v>
      </c>
    </row>
    <row r="381" spans="1:3" ht="15.75">
      <c r="A381" s="1">
        <v>1974</v>
      </c>
      <c r="B381">
        <v>36</v>
      </c>
      <c r="C381">
        <v>3148255</v>
      </c>
    </row>
    <row r="382" spans="1:3" ht="15.75">
      <c r="A382" s="1">
        <v>1974</v>
      </c>
      <c r="B382">
        <v>37</v>
      </c>
      <c r="C382">
        <v>3109730</v>
      </c>
    </row>
    <row r="383" spans="1:3" ht="15.75">
      <c r="A383" s="1">
        <v>1974</v>
      </c>
      <c r="B383">
        <v>38</v>
      </c>
      <c r="C383">
        <v>4092036</v>
      </c>
    </row>
    <row r="384" spans="1:3" ht="15.75">
      <c r="A384" s="1">
        <v>1974</v>
      </c>
      <c r="B384">
        <v>39</v>
      </c>
      <c r="C384">
        <v>6166532</v>
      </c>
    </row>
    <row r="385" spans="1:3" ht="15.75">
      <c r="A385" s="1">
        <v>1974</v>
      </c>
      <c r="B385">
        <v>40</v>
      </c>
      <c r="C385">
        <v>11956279</v>
      </c>
    </row>
    <row r="386" spans="1:3" ht="15.75">
      <c r="A386" s="1">
        <v>1974</v>
      </c>
      <c r="B386">
        <v>41</v>
      </c>
      <c r="C386">
        <v>15080576</v>
      </c>
    </row>
    <row r="387" spans="1:3" ht="15.75">
      <c r="A387" s="1">
        <v>1974</v>
      </c>
      <c r="B387">
        <v>42</v>
      </c>
      <c r="C387">
        <v>23302333</v>
      </c>
    </row>
    <row r="388" spans="1:3" ht="15.75">
      <c r="A388" s="1">
        <v>1974</v>
      </c>
      <c r="B388">
        <v>43</v>
      </c>
      <c r="C388">
        <v>23639065</v>
      </c>
    </row>
    <row r="389" spans="1:3" ht="15.75">
      <c r="A389" s="1">
        <v>1974</v>
      </c>
      <c r="B389">
        <v>44</v>
      </c>
      <c r="C389">
        <v>23736923</v>
      </c>
    </row>
    <row r="390" spans="1:3" ht="15.75">
      <c r="A390" s="1">
        <v>1974</v>
      </c>
      <c r="B390">
        <v>45</v>
      </c>
      <c r="C390">
        <v>27217361</v>
      </c>
    </row>
    <row r="391" spans="1:3" ht="15.75">
      <c r="A391" s="1">
        <v>1974</v>
      </c>
      <c r="B391">
        <v>46</v>
      </c>
      <c r="C391">
        <v>29500352</v>
      </c>
    </row>
    <row r="392" spans="1:3" ht="15.75">
      <c r="A392" s="1">
        <v>1974</v>
      </c>
      <c r="B392">
        <v>47</v>
      </c>
      <c r="C392">
        <v>33819616</v>
      </c>
    </row>
    <row r="393" spans="1:3" ht="15.75">
      <c r="A393" s="1">
        <v>1974</v>
      </c>
      <c r="B393">
        <v>48</v>
      </c>
      <c r="C393">
        <v>37067049</v>
      </c>
    </row>
    <row r="394" spans="1:3" ht="15.75">
      <c r="A394" s="1">
        <v>1974</v>
      </c>
      <c r="B394">
        <v>49</v>
      </c>
      <c r="C394">
        <v>38029913</v>
      </c>
    </row>
    <row r="395" spans="1:3" ht="15.75">
      <c r="A395" s="1">
        <v>1974</v>
      </c>
      <c r="B395">
        <v>50</v>
      </c>
      <c r="C395">
        <v>38325557</v>
      </c>
    </row>
    <row r="396" spans="1:3" ht="15.75">
      <c r="A396" s="1">
        <v>1974</v>
      </c>
      <c r="B396">
        <v>51</v>
      </c>
      <c r="C396">
        <v>40433466</v>
      </c>
    </row>
    <row r="397" spans="1:3" ht="15.75">
      <c r="A397" s="1">
        <v>1974</v>
      </c>
      <c r="B397">
        <v>52</v>
      </c>
      <c r="C397">
        <v>41254222</v>
      </c>
    </row>
    <row r="398" spans="1:3" ht="15.75">
      <c r="A398" s="1">
        <v>1975</v>
      </c>
      <c r="B398">
        <v>1</v>
      </c>
      <c r="C398">
        <v>43946837</v>
      </c>
    </row>
    <row r="399" spans="1:3" ht="15.75">
      <c r="A399" s="1">
        <v>1975</v>
      </c>
      <c r="B399">
        <v>2</v>
      </c>
      <c r="C399">
        <v>43811436</v>
      </c>
    </row>
    <row r="400" spans="1:3" ht="15.75">
      <c r="A400" s="1">
        <v>1975</v>
      </c>
      <c r="B400">
        <v>3</v>
      </c>
      <c r="C400">
        <v>46932302</v>
      </c>
    </row>
    <row r="401" spans="1:3" ht="15.75">
      <c r="A401" s="1">
        <v>1975</v>
      </c>
      <c r="B401">
        <v>4</v>
      </c>
      <c r="C401">
        <v>45301674</v>
      </c>
    </row>
    <row r="402" spans="1:3" ht="15.75">
      <c r="A402" s="1">
        <v>1975</v>
      </c>
      <c r="B402">
        <v>5</v>
      </c>
      <c r="C402">
        <v>44340544</v>
      </c>
    </row>
    <row r="403" spans="1:3" ht="15.75">
      <c r="A403" s="1">
        <v>1975</v>
      </c>
      <c r="B403">
        <v>6</v>
      </c>
      <c r="C403">
        <v>45443186</v>
      </c>
    </row>
    <row r="404" spans="1:3" ht="15.75">
      <c r="A404" s="1">
        <v>1975</v>
      </c>
      <c r="B404">
        <v>7</v>
      </c>
      <c r="C404">
        <v>45175508</v>
      </c>
    </row>
    <row r="405" spans="1:3" ht="15.75">
      <c r="A405" s="1">
        <v>1975</v>
      </c>
      <c r="B405">
        <v>8</v>
      </c>
      <c r="C405">
        <v>45462670</v>
      </c>
    </row>
    <row r="406" spans="1:3" ht="15.75">
      <c r="A406" s="1">
        <v>1975</v>
      </c>
      <c r="B406">
        <v>9</v>
      </c>
      <c r="C406">
        <v>43191154</v>
      </c>
    </row>
    <row r="407" spans="1:3" ht="15.75">
      <c r="A407" s="1">
        <v>1975</v>
      </c>
      <c r="B407">
        <v>10</v>
      </c>
      <c r="C407">
        <v>42905677</v>
      </c>
    </row>
    <row r="408" spans="1:3" ht="15.75">
      <c r="A408" s="1">
        <v>1975</v>
      </c>
      <c r="B408">
        <v>11</v>
      </c>
      <c r="C408">
        <v>41327833</v>
      </c>
    </row>
    <row r="409" spans="1:3" ht="15.75">
      <c r="A409" s="1">
        <v>1975</v>
      </c>
      <c r="B409">
        <v>12</v>
      </c>
      <c r="C409">
        <v>39997638</v>
      </c>
    </row>
    <row r="410" spans="1:3" ht="15.75">
      <c r="A410" s="1">
        <v>1975</v>
      </c>
      <c r="B410">
        <v>13</v>
      </c>
      <c r="C410">
        <v>40009426</v>
      </c>
    </row>
    <row r="411" spans="1:3" ht="15.75">
      <c r="A411" s="1">
        <v>1975</v>
      </c>
      <c r="B411">
        <v>14</v>
      </c>
      <c r="C411">
        <v>35881590</v>
      </c>
    </row>
    <row r="412" spans="1:3" ht="15.75">
      <c r="A412" s="1">
        <v>1975</v>
      </c>
      <c r="B412">
        <v>15</v>
      </c>
      <c r="C412">
        <v>32564176</v>
      </c>
    </row>
    <row r="413" spans="1:3" ht="15.75">
      <c r="A413" s="1">
        <v>1975</v>
      </c>
      <c r="B413">
        <v>16</v>
      </c>
      <c r="C413">
        <v>30627941</v>
      </c>
    </row>
    <row r="414" spans="1:3" ht="15.75">
      <c r="A414" s="1">
        <v>1975</v>
      </c>
      <c r="B414">
        <v>17</v>
      </c>
      <c r="C414">
        <v>29002448</v>
      </c>
    </row>
    <row r="415" spans="1:3" ht="15.75">
      <c r="A415" s="1">
        <v>1975</v>
      </c>
      <c r="B415">
        <v>18</v>
      </c>
      <c r="C415">
        <v>26982985</v>
      </c>
    </row>
    <row r="416" spans="1:3" ht="15.75">
      <c r="A416" s="1">
        <v>1975</v>
      </c>
      <c r="B416">
        <v>19</v>
      </c>
      <c r="C416">
        <v>21212755</v>
      </c>
    </row>
    <row r="417" spans="1:3" ht="15.75">
      <c r="A417" s="1">
        <v>1975</v>
      </c>
      <c r="B417">
        <v>20</v>
      </c>
      <c r="C417">
        <v>18506920</v>
      </c>
    </row>
    <row r="418" spans="1:3" ht="15.75">
      <c r="A418" s="1">
        <v>1975</v>
      </c>
      <c r="B418">
        <v>21</v>
      </c>
      <c r="C418">
        <v>17556249</v>
      </c>
    </row>
    <row r="419" spans="1:3" ht="15.75">
      <c r="A419" s="1">
        <v>1975</v>
      </c>
      <c r="B419">
        <v>22</v>
      </c>
      <c r="C419">
        <v>16235824</v>
      </c>
    </row>
    <row r="420" spans="1:3" ht="15.75">
      <c r="A420" s="1">
        <v>1975</v>
      </c>
      <c r="B420">
        <v>23</v>
      </c>
      <c r="C420">
        <v>15615680</v>
      </c>
    </row>
    <row r="421" spans="1:3" ht="15.75">
      <c r="A421" s="1">
        <v>1975</v>
      </c>
      <c r="B421">
        <v>24</v>
      </c>
      <c r="C421">
        <v>10846699</v>
      </c>
    </row>
    <row r="422" spans="1:3" ht="15.75">
      <c r="A422" s="1">
        <v>1975</v>
      </c>
      <c r="B422">
        <v>25</v>
      </c>
      <c r="C422">
        <v>9355440</v>
      </c>
    </row>
    <row r="423" spans="1:3" ht="15.75">
      <c r="A423" s="1">
        <v>1975</v>
      </c>
      <c r="B423">
        <v>26</v>
      </c>
      <c r="C423">
        <v>7006553</v>
      </c>
    </row>
    <row r="424" spans="1:3" ht="15.75">
      <c r="A424" s="1">
        <v>1975</v>
      </c>
      <c r="B424">
        <v>27</v>
      </c>
      <c r="C424">
        <v>6460984</v>
      </c>
    </row>
    <row r="425" spans="1:3" ht="15.75">
      <c r="A425" s="1">
        <v>1975</v>
      </c>
      <c r="B425">
        <v>28</v>
      </c>
      <c r="C425">
        <v>5146741</v>
      </c>
    </row>
    <row r="426" spans="1:3" ht="15.75">
      <c r="A426" s="1">
        <v>1975</v>
      </c>
      <c r="B426">
        <v>29</v>
      </c>
      <c r="C426">
        <v>3546293</v>
      </c>
    </row>
    <row r="427" spans="1:3" ht="15.75">
      <c r="A427" s="1">
        <v>1975</v>
      </c>
      <c r="B427">
        <v>30</v>
      </c>
      <c r="C427">
        <v>3638231</v>
      </c>
    </row>
    <row r="428" spans="1:3" ht="15.75">
      <c r="A428" s="1">
        <v>1975</v>
      </c>
      <c r="B428">
        <v>31</v>
      </c>
      <c r="C428">
        <v>3645205</v>
      </c>
    </row>
    <row r="429" spans="1:3" ht="15.75">
      <c r="A429" s="1">
        <v>1975</v>
      </c>
      <c r="B429">
        <v>32</v>
      </c>
      <c r="C429">
        <v>3414683</v>
      </c>
    </row>
    <row r="430" spans="1:3" ht="15.75">
      <c r="A430" s="1">
        <v>1975</v>
      </c>
      <c r="B430">
        <v>33</v>
      </c>
      <c r="C430">
        <v>3040699</v>
      </c>
    </row>
    <row r="431" spans="1:3" ht="15.75">
      <c r="A431" s="1">
        <v>1975</v>
      </c>
      <c r="B431">
        <v>34</v>
      </c>
      <c r="C431">
        <v>2634625</v>
      </c>
    </row>
    <row r="432" spans="1:3" ht="15.75">
      <c r="A432" s="1">
        <v>1975</v>
      </c>
      <c r="B432">
        <v>35</v>
      </c>
      <c r="C432">
        <v>2913778</v>
      </c>
    </row>
    <row r="433" spans="1:3" ht="15.75">
      <c r="A433" s="1">
        <v>1975</v>
      </c>
      <c r="B433">
        <v>36</v>
      </c>
      <c r="C433">
        <v>3423877</v>
      </c>
    </row>
    <row r="434" spans="1:3" ht="15.75">
      <c r="A434" s="1">
        <v>1975</v>
      </c>
      <c r="B434">
        <v>37</v>
      </c>
      <c r="C434">
        <v>3950011</v>
      </c>
    </row>
    <row r="435" spans="1:3" ht="15.75">
      <c r="A435" s="1">
        <v>1975</v>
      </c>
      <c r="B435">
        <v>38</v>
      </c>
      <c r="C435">
        <v>5998920</v>
      </c>
    </row>
    <row r="436" spans="1:3" ht="15.75">
      <c r="A436" s="1">
        <v>1975</v>
      </c>
      <c r="B436">
        <v>39</v>
      </c>
      <c r="C436">
        <v>6985754</v>
      </c>
    </row>
    <row r="437" spans="1:3" ht="15.75">
      <c r="A437" s="1">
        <v>1975</v>
      </c>
      <c r="B437">
        <v>40</v>
      </c>
      <c r="C437">
        <v>13252145</v>
      </c>
    </row>
    <row r="438" spans="1:3" ht="15.75">
      <c r="A438" s="1">
        <v>1975</v>
      </c>
      <c r="B438">
        <v>41</v>
      </c>
      <c r="C438">
        <v>14623181</v>
      </c>
    </row>
    <row r="439" spans="1:3" ht="15.75">
      <c r="A439" s="1">
        <v>1975</v>
      </c>
      <c r="B439">
        <v>42</v>
      </c>
      <c r="C439">
        <v>15727005</v>
      </c>
    </row>
    <row r="440" spans="1:3" ht="15.75">
      <c r="A440" s="1">
        <v>1975</v>
      </c>
      <c r="B440">
        <v>43</v>
      </c>
      <c r="C440">
        <v>19778808</v>
      </c>
    </row>
    <row r="441" spans="1:3" ht="15.75">
      <c r="A441" s="1">
        <v>1975</v>
      </c>
      <c r="B441">
        <v>44</v>
      </c>
      <c r="C441">
        <v>22544335</v>
      </c>
    </row>
    <row r="442" spans="1:3" ht="15.75">
      <c r="A442" s="1">
        <v>1975</v>
      </c>
      <c r="B442">
        <v>45</v>
      </c>
      <c r="C442">
        <v>24504497</v>
      </c>
    </row>
    <row r="443" spans="1:3" ht="15.75">
      <c r="A443" s="1">
        <v>1975</v>
      </c>
      <c r="B443">
        <v>46</v>
      </c>
      <c r="C443">
        <v>30966148</v>
      </c>
    </row>
    <row r="444" spans="1:3" ht="15.75">
      <c r="A444" s="1">
        <v>1975</v>
      </c>
      <c r="B444">
        <v>47</v>
      </c>
      <c r="C444">
        <v>34230369</v>
      </c>
    </row>
    <row r="445" spans="1:3" ht="15.75">
      <c r="A445" s="1">
        <v>1975</v>
      </c>
      <c r="B445">
        <v>48</v>
      </c>
      <c r="C445">
        <v>38076586</v>
      </c>
    </row>
    <row r="446" spans="1:3" ht="15.75">
      <c r="A446" s="1">
        <v>1975</v>
      </c>
      <c r="B446">
        <v>49</v>
      </c>
      <c r="C446">
        <v>38439252</v>
      </c>
    </row>
    <row r="447" spans="1:3" ht="15.75">
      <c r="A447" s="1">
        <v>1975</v>
      </c>
      <c r="B447">
        <v>50</v>
      </c>
      <c r="C447">
        <v>41786243</v>
      </c>
    </row>
    <row r="448" spans="1:3" ht="15.75">
      <c r="A448" s="1">
        <v>1975</v>
      </c>
      <c r="B448">
        <v>51</v>
      </c>
      <c r="C448">
        <v>44545062</v>
      </c>
    </row>
    <row r="449" spans="1:3" ht="15.75">
      <c r="A449" s="1">
        <v>1975</v>
      </c>
      <c r="B449">
        <v>52</v>
      </c>
      <c r="C449">
        <v>45028792</v>
      </c>
    </row>
    <row r="450" spans="1:3" ht="15.75">
      <c r="A450" s="1">
        <v>1976</v>
      </c>
      <c r="B450">
        <v>1</v>
      </c>
      <c r="C450">
        <v>44690704</v>
      </c>
    </row>
    <row r="451" spans="1:3" ht="15.75">
      <c r="A451" s="1">
        <v>1976</v>
      </c>
      <c r="B451">
        <v>2</v>
      </c>
      <c r="C451">
        <v>47055735</v>
      </c>
    </row>
    <row r="452" spans="1:3" ht="15.75">
      <c r="A452" s="1">
        <v>1976</v>
      </c>
      <c r="B452">
        <v>3</v>
      </c>
      <c r="C452">
        <v>45124679</v>
      </c>
    </row>
    <row r="453" spans="1:3" ht="15.75">
      <c r="A453" s="1">
        <v>1976</v>
      </c>
      <c r="B453">
        <v>4</v>
      </c>
      <c r="C453">
        <v>45085140</v>
      </c>
    </row>
    <row r="454" spans="1:3" ht="15.75">
      <c r="A454" s="1">
        <v>1976</v>
      </c>
      <c r="B454">
        <v>5</v>
      </c>
      <c r="C454">
        <v>46298443</v>
      </c>
    </row>
    <row r="455" spans="1:3" ht="15.75">
      <c r="A455" s="1">
        <v>1976</v>
      </c>
      <c r="B455">
        <v>6</v>
      </c>
      <c r="C455">
        <v>46061422</v>
      </c>
    </row>
    <row r="456" spans="1:3" ht="15.75">
      <c r="A456" s="1">
        <v>1976</v>
      </c>
      <c r="B456">
        <v>7</v>
      </c>
      <c r="C456">
        <v>45530645</v>
      </c>
    </row>
    <row r="457" spans="1:3" ht="15.75">
      <c r="A457" s="1">
        <v>1976</v>
      </c>
      <c r="B457">
        <v>8</v>
      </c>
      <c r="C457">
        <v>44898472</v>
      </c>
    </row>
    <row r="458" spans="1:3" ht="15.75">
      <c r="A458" s="1">
        <v>1976</v>
      </c>
      <c r="B458">
        <v>9</v>
      </c>
      <c r="C458">
        <v>43980068</v>
      </c>
    </row>
    <row r="459" spans="1:3" ht="15.75">
      <c r="A459" s="1">
        <v>1976</v>
      </c>
      <c r="B459">
        <v>10</v>
      </c>
      <c r="C459">
        <v>43968748</v>
      </c>
    </row>
    <row r="460" spans="1:3" ht="15.75">
      <c r="A460" s="1">
        <v>1976</v>
      </c>
      <c r="B460">
        <v>11</v>
      </c>
      <c r="C460">
        <v>42301198</v>
      </c>
    </row>
    <row r="461" spans="1:3" ht="15.75">
      <c r="A461" s="1">
        <v>1976</v>
      </c>
      <c r="B461">
        <v>12</v>
      </c>
      <c r="C461">
        <v>42035957</v>
      </c>
    </row>
    <row r="462" spans="1:3" ht="15.75">
      <c r="A462" s="1">
        <v>1976</v>
      </c>
      <c r="B462">
        <v>13</v>
      </c>
      <c r="C462">
        <v>38320758</v>
      </c>
    </row>
    <row r="463" spans="1:3" ht="15.75">
      <c r="A463" s="1">
        <v>1976</v>
      </c>
      <c r="B463">
        <v>14</v>
      </c>
      <c r="C463">
        <v>37183978</v>
      </c>
    </row>
    <row r="464" spans="1:3" ht="15.75">
      <c r="A464" s="1">
        <v>1976</v>
      </c>
      <c r="B464">
        <v>15</v>
      </c>
      <c r="C464">
        <v>32424378</v>
      </c>
    </row>
    <row r="465" spans="1:3" ht="15.75">
      <c r="A465" s="1">
        <v>1976</v>
      </c>
      <c r="B465">
        <v>16</v>
      </c>
      <c r="C465">
        <v>29574116</v>
      </c>
    </row>
    <row r="466" spans="1:3" ht="15.75">
      <c r="A466" s="1">
        <v>1976</v>
      </c>
      <c r="B466">
        <v>17</v>
      </c>
      <c r="C466">
        <v>25514764</v>
      </c>
    </row>
    <row r="467" spans="1:3" ht="15.75">
      <c r="A467" s="1">
        <v>1976</v>
      </c>
      <c r="B467">
        <v>18</v>
      </c>
      <c r="C467">
        <v>25686666</v>
      </c>
    </row>
    <row r="468" spans="1:3" ht="15.75">
      <c r="A468" s="1">
        <v>1976</v>
      </c>
      <c r="B468">
        <v>19</v>
      </c>
      <c r="C468">
        <v>24567276</v>
      </c>
    </row>
    <row r="469" spans="1:3" ht="15.75">
      <c r="A469" s="1">
        <v>1976</v>
      </c>
      <c r="B469">
        <v>20</v>
      </c>
      <c r="C469">
        <v>22751253</v>
      </c>
    </row>
    <row r="470" spans="1:3" ht="15.75">
      <c r="A470" s="1">
        <v>1976</v>
      </c>
      <c r="B470">
        <v>21</v>
      </c>
      <c r="C470">
        <v>22534427</v>
      </c>
    </row>
    <row r="471" spans="1:3" ht="15.75">
      <c r="A471" s="1">
        <v>1976</v>
      </c>
      <c r="B471">
        <v>22</v>
      </c>
      <c r="C471">
        <v>18674590</v>
      </c>
    </row>
    <row r="472" spans="1:3" ht="15.75">
      <c r="A472" s="1">
        <v>1976</v>
      </c>
      <c r="B472">
        <v>23</v>
      </c>
      <c r="C472">
        <v>17301040</v>
      </c>
    </row>
    <row r="473" spans="1:3" ht="15.75">
      <c r="A473" s="1">
        <v>1976</v>
      </c>
      <c r="B473">
        <v>24</v>
      </c>
      <c r="C473">
        <v>14881309</v>
      </c>
    </row>
    <row r="474" spans="1:3" ht="15.75">
      <c r="A474" s="1">
        <v>1976</v>
      </c>
      <c r="B474">
        <v>25</v>
      </c>
      <c r="C474">
        <v>13585458</v>
      </c>
    </row>
    <row r="475" spans="1:3" ht="15.75">
      <c r="A475" s="1">
        <v>1976</v>
      </c>
      <c r="B475">
        <v>26</v>
      </c>
      <c r="C475">
        <v>11194688</v>
      </c>
    </row>
    <row r="476" spans="1:3" ht="15.75">
      <c r="A476" s="1">
        <v>1976</v>
      </c>
      <c r="B476">
        <v>27</v>
      </c>
      <c r="C476">
        <v>9205904</v>
      </c>
    </row>
    <row r="477" spans="1:3" ht="15.75">
      <c r="A477" s="1">
        <v>1976</v>
      </c>
      <c r="B477">
        <v>28</v>
      </c>
      <c r="C477">
        <v>6431005</v>
      </c>
    </row>
    <row r="478" spans="1:3" ht="15.75">
      <c r="A478" s="1">
        <v>1976</v>
      </c>
      <c r="B478">
        <v>29</v>
      </c>
      <c r="C478">
        <v>5352660</v>
      </c>
    </row>
    <row r="479" spans="1:3" ht="15.75">
      <c r="A479" s="1">
        <v>1976</v>
      </c>
      <c r="B479">
        <v>30</v>
      </c>
      <c r="C479">
        <v>3860255</v>
      </c>
    </row>
    <row r="480" spans="1:3" ht="15.75">
      <c r="A480" s="1">
        <v>1976</v>
      </c>
      <c r="B480">
        <v>31</v>
      </c>
      <c r="C480">
        <v>4319213</v>
      </c>
    </row>
    <row r="481" spans="1:3" ht="15.75">
      <c r="A481" s="1">
        <v>1976</v>
      </c>
      <c r="B481">
        <v>32</v>
      </c>
      <c r="C481">
        <v>3601141</v>
      </c>
    </row>
    <row r="482" spans="1:3" ht="15.75">
      <c r="A482" s="1">
        <v>1976</v>
      </c>
      <c r="B482">
        <v>33</v>
      </c>
      <c r="C482">
        <v>2776636</v>
      </c>
    </row>
    <row r="483" spans="1:3" ht="15.75">
      <c r="A483" s="1">
        <v>1976</v>
      </c>
      <c r="B483">
        <v>34</v>
      </c>
      <c r="C483">
        <v>3178574</v>
      </c>
    </row>
    <row r="484" spans="1:3" ht="15.75">
      <c r="A484" s="1">
        <v>1976</v>
      </c>
      <c r="B484">
        <v>35</v>
      </c>
      <c r="C484">
        <v>3512449</v>
      </c>
    </row>
    <row r="485" spans="1:3" ht="15.75">
      <c r="A485" s="1">
        <v>1976</v>
      </c>
      <c r="B485">
        <v>36</v>
      </c>
      <c r="C485">
        <v>3757951</v>
      </c>
    </row>
    <row r="486" spans="1:3" ht="15.75">
      <c r="A486" s="1">
        <v>1976</v>
      </c>
      <c r="B486">
        <v>37</v>
      </c>
      <c r="C486">
        <v>4419210</v>
      </c>
    </row>
    <row r="487" spans="1:3" ht="15.75">
      <c r="A487" s="1">
        <v>1976</v>
      </c>
      <c r="B487">
        <v>38</v>
      </c>
      <c r="C487">
        <v>4091843</v>
      </c>
    </row>
    <row r="488" spans="1:3" ht="15.75">
      <c r="A488" s="1">
        <v>1976</v>
      </c>
      <c r="B488">
        <v>39</v>
      </c>
      <c r="C488">
        <v>4553778</v>
      </c>
    </row>
    <row r="489" spans="1:3" ht="15.75">
      <c r="A489" s="1">
        <v>1976</v>
      </c>
      <c r="B489">
        <v>40</v>
      </c>
      <c r="C489">
        <v>13843111</v>
      </c>
    </row>
    <row r="490" spans="1:3" ht="15.75">
      <c r="A490" s="1">
        <v>1976</v>
      </c>
      <c r="B490">
        <v>41</v>
      </c>
      <c r="C490">
        <v>18790824</v>
      </c>
    </row>
    <row r="491" spans="1:3" ht="15.75">
      <c r="A491" s="1">
        <v>1976</v>
      </c>
      <c r="B491">
        <v>42</v>
      </c>
      <c r="C491">
        <v>26458792</v>
      </c>
    </row>
    <row r="492" spans="1:3" ht="15.75">
      <c r="A492" s="1">
        <v>1976</v>
      </c>
      <c r="B492">
        <v>43</v>
      </c>
      <c r="C492">
        <v>33606128</v>
      </c>
    </row>
    <row r="493" spans="1:3" ht="15.75">
      <c r="A493" s="1">
        <v>1976</v>
      </c>
      <c r="B493">
        <v>44</v>
      </c>
      <c r="C493">
        <v>31497146</v>
      </c>
    </row>
    <row r="494" spans="1:3" ht="15.75">
      <c r="A494" s="1">
        <v>1976</v>
      </c>
      <c r="B494">
        <v>45</v>
      </c>
      <c r="C494">
        <v>30282137</v>
      </c>
    </row>
    <row r="495" spans="1:3" ht="15.75">
      <c r="A495" s="1">
        <v>1976</v>
      </c>
      <c r="B495">
        <v>46</v>
      </c>
      <c r="C495">
        <v>32837455</v>
      </c>
    </row>
    <row r="496" spans="1:3" ht="15.75">
      <c r="A496" s="1">
        <v>1976</v>
      </c>
      <c r="B496">
        <v>47</v>
      </c>
      <c r="C496">
        <v>35101035</v>
      </c>
    </row>
    <row r="497" spans="1:3" ht="15.75">
      <c r="A497" s="1">
        <v>1976</v>
      </c>
      <c r="B497">
        <v>48</v>
      </c>
      <c r="C497">
        <v>39855270</v>
      </c>
    </row>
    <row r="498" spans="1:3" ht="15.75">
      <c r="A498" s="1">
        <v>1976</v>
      </c>
      <c r="B498">
        <v>49</v>
      </c>
      <c r="C498">
        <v>41255254</v>
      </c>
    </row>
    <row r="499" spans="1:3" ht="15.75">
      <c r="A499" s="1">
        <v>1976</v>
      </c>
      <c r="B499">
        <v>50</v>
      </c>
      <c r="C499">
        <v>42671851</v>
      </c>
    </row>
    <row r="500" spans="1:3" ht="15.75">
      <c r="A500" s="1">
        <v>1976</v>
      </c>
      <c r="B500">
        <v>51</v>
      </c>
      <c r="C500">
        <v>41289199</v>
      </c>
    </row>
    <row r="501" spans="1:3" ht="15.75">
      <c r="A501" s="1">
        <v>1976</v>
      </c>
      <c r="B501">
        <v>52</v>
      </c>
      <c r="C501">
        <v>42240154</v>
      </c>
    </row>
    <row r="502" spans="1:3" ht="15.75">
      <c r="A502" s="1">
        <v>1976</v>
      </c>
      <c r="B502">
        <v>53</v>
      </c>
      <c r="C502">
        <v>44825083</v>
      </c>
    </row>
    <row r="503" spans="1:3" ht="15.75">
      <c r="A503" s="1">
        <v>1977</v>
      </c>
      <c r="B503">
        <v>1</v>
      </c>
      <c r="C503">
        <v>47371540</v>
      </c>
    </row>
    <row r="504" spans="1:3" ht="15.75">
      <c r="A504" s="1">
        <v>1977</v>
      </c>
      <c r="B504">
        <v>2</v>
      </c>
      <c r="C504">
        <v>50192177</v>
      </c>
    </row>
    <row r="505" spans="1:3" ht="15.75">
      <c r="A505" s="1">
        <v>1977</v>
      </c>
      <c r="B505">
        <v>3</v>
      </c>
      <c r="C505">
        <v>50626832</v>
      </c>
    </row>
    <row r="506" spans="1:3" ht="15.75">
      <c r="A506" s="1">
        <v>1977</v>
      </c>
      <c r="B506">
        <v>4</v>
      </c>
      <c r="C506">
        <v>49573438</v>
      </c>
    </row>
    <row r="507" spans="1:3" ht="15.75">
      <c r="A507" s="1">
        <v>1977</v>
      </c>
      <c r="B507">
        <v>5</v>
      </c>
      <c r="C507">
        <v>48252050</v>
      </c>
    </row>
    <row r="508" spans="1:3" ht="15.75">
      <c r="A508" s="1">
        <v>1977</v>
      </c>
      <c r="B508">
        <v>6</v>
      </c>
      <c r="C508">
        <v>43013874</v>
      </c>
    </row>
    <row r="509" spans="1:3" ht="15.75">
      <c r="A509" s="1">
        <v>1977</v>
      </c>
      <c r="B509">
        <v>7</v>
      </c>
      <c r="C509">
        <v>42501868</v>
      </c>
    </row>
    <row r="510" spans="1:3" ht="15.75">
      <c r="A510" s="1">
        <v>1977</v>
      </c>
      <c r="B510">
        <v>8</v>
      </c>
      <c r="C510">
        <v>43797881</v>
      </c>
    </row>
    <row r="511" spans="1:3" ht="15.75">
      <c r="A511" s="1">
        <v>1977</v>
      </c>
      <c r="B511">
        <v>9</v>
      </c>
      <c r="C511">
        <v>43680097</v>
      </c>
    </row>
    <row r="512" spans="1:3" ht="15.75">
      <c r="A512" s="1">
        <v>1977</v>
      </c>
      <c r="B512">
        <v>10</v>
      </c>
      <c r="C512">
        <v>42574961</v>
      </c>
    </row>
    <row r="513" spans="1:3" ht="15.75">
      <c r="A513" s="1">
        <v>1977</v>
      </c>
      <c r="B513">
        <v>11</v>
      </c>
      <c r="C513">
        <v>39027326</v>
      </c>
    </row>
    <row r="514" spans="1:3" ht="15.75">
      <c r="A514" s="1">
        <v>1977</v>
      </c>
      <c r="B514">
        <v>12</v>
      </c>
      <c r="C514">
        <v>37504007</v>
      </c>
    </row>
    <row r="515" spans="1:3" ht="15.75">
      <c r="A515" s="1">
        <v>1977</v>
      </c>
      <c r="B515">
        <v>13</v>
      </c>
      <c r="C515">
        <v>34034159</v>
      </c>
    </row>
    <row r="516" spans="1:3" ht="15.75">
      <c r="A516" s="1">
        <v>1977</v>
      </c>
      <c r="B516">
        <v>14</v>
      </c>
      <c r="C516">
        <v>32386970</v>
      </c>
    </row>
    <row r="517" spans="1:3" ht="15.75">
      <c r="A517" s="1">
        <v>1977</v>
      </c>
      <c r="B517">
        <v>15</v>
      </c>
      <c r="C517">
        <v>31796378</v>
      </c>
    </row>
    <row r="518" spans="1:3" ht="15.75">
      <c r="A518" s="1">
        <v>1977</v>
      </c>
      <c r="B518">
        <v>16</v>
      </c>
      <c r="C518">
        <v>29259831</v>
      </c>
    </row>
    <row r="519" spans="1:3" ht="15.75">
      <c r="A519" s="1">
        <v>1977</v>
      </c>
      <c r="B519">
        <v>17</v>
      </c>
      <c r="C519">
        <v>27638720</v>
      </c>
    </row>
    <row r="520" spans="1:3" ht="15.75">
      <c r="A520" s="1">
        <v>1977</v>
      </c>
      <c r="B520">
        <v>18</v>
      </c>
      <c r="C520">
        <v>24222344</v>
      </c>
    </row>
    <row r="521" spans="1:3" ht="15.75">
      <c r="A521" s="1">
        <v>1977</v>
      </c>
      <c r="B521">
        <v>19</v>
      </c>
      <c r="C521">
        <v>21944757</v>
      </c>
    </row>
    <row r="522" spans="1:3" ht="15.75">
      <c r="A522" s="1">
        <v>1977</v>
      </c>
      <c r="B522">
        <v>20</v>
      </c>
      <c r="C522">
        <v>16872879</v>
      </c>
    </row>
    <row r="523" spans="1:3" ht="15.75">
      <c r="A523" s="1">
        <v>1977</v>
      </c>
      <c r="B523">
        <v>21</v>
      </c>
      <c r="C523">
        <v>15971721</v>
      </c>
    </row>
    <row r="524" spans="1:3" ht="15.75">
      <c r="A524" s="1">
        <v>1977</v>
      </c>
      <c r="B524">
        <v>22</v>
      </c>
      <c r="C524">
        <v>16136674</v>
      </c>
    </row>
    <row r="525" spans="1:3" ht="15.75">
      <c r="A525" s="1">
        <v>1977</v>
      </c>
      <c r="B525">
        <v>23</v>
      </c>
      <c r="C525">
        <v>13487809</v>
      </c>
    </row>
    <row r="526" spans="1:3" ht="15.75">
      <c r="A526" s="1">
        <v>1977</v>
      </c>
      <c r="B526">
        <v>24</v>
      </c>
      <c r="C526">
        <v>10514324</v>
      </c>
    </row>
    <row r="527" spans="1:3" ht="15.75">
      <c r="A527" s="1">
        <v>1977</v>
      </c>
      <c r="B527">
        <v>25</v>
      </c>
      <c r="C527">
        <v>9041323</v>
      </c>
    </row>
    <row r="528" spans="1:3" ht="15.75">
      <c r="A528" s="1">
        <v>1977</v>
      </c>
      <c r="B528">
        <v>26</v>
      </c>
      <c r="C528">
        <v>8308711</v>
      </c>
    </row>
    <row r="529" spans="1:3" ht="15.75">
      <c r="A529" s="1">
        <v>1977</v>
      </c>
      <c r="B529">
        <v>27</v>
      </c>
      <c r="C529">
        <v>6333934</v>
      </c>
    </row>
    <row r="530" spans="1:3" ht="15.75">
      <c r="A530" s="1">
        <v>1977</v>
      </c>
      <c r="B530">
        <v>28</v>
      </c>
      <c r="C530">
        <v>4664849</v>
      </c>
    </row>
    <row r="531" spans="1:3" ht="15.75">
      <c r="A531" s="1">
        <v>1977</v>
      </c>
      <c r="B531">
        <v>29</v>
      </c>
      <c r="C531">
        <v>4733068</v>
      </c>
    </row>
    <row r="532" spans="1:3" ht="15.75">
      <c r="A532" s="1">
        <v>1977</v>
      </c>
      <c r="B532">
        <v>30</v>
      </c>
      <c r="C532">
        <v>4216588</v>
      </c>
    </row>
    <row r="533" spans="1:3" ht="15.75">
      <c r="A533" s="1">
        <v>1977</v>
      </c>
      <c r="B533">
        <v>31</v>
      </c>
      <c r="C533">
        <v>3208654</v>
      </c>
    </row>
    <row r="534" spans="1:3" ht="15.75">
      <c r="A534" s="1">
        <v>1977</v>
      </c>
      <c r="B534">
        <v>32</v>
      </c>
      <c r="C534">
        <v>3637677</v>
      </c>
    </row>
    <row r="535" spans="1:3" ht="15.75">
      <c r="A535" s="1">
        <v>1977</v>
      </c>
      <c r="B535">
        <v>33</v>
      </c>
      <c r="C535">
        <v>3447605</v>
      </c>
    </row>
    <row r="536" spans="1:3" ht="15.75">
      <c r="A536" s="1">
        <v>1977</v>
      </c>
      <c r="B536">
        <v>34</v>
      </c>
      <c r="C536">
        <v>3425265</v>
      </c>
    </row>
    <row r="537" spans="1:3" ht="15.75">
      <c r="A537" s="1">
        <v>1977</v>
      </c>
      <c r="B537">
        <v>35</v>
      </c>
      <c r="C537">
        <v>4133895</v>
      </c>
    </row>
    <row r="538" spans="1:3" ht="15.75">
      <c r="A538" s="1">
        <v>1977</v>
      </c>
      <c r="B538">
        <v>36</v>
      </c>
      <c r="C538">
        <v>4083737</v>
      </c>
    </row>
    <row r="539" spans="1:3" ht="15.75">
      <c r="A539" s="1">
        <v>1977</v>
      </c>
      <c r="B539">
        <v>37</v>
      </c>
      <c r="C539">
        <v>5896216</v>
      </c>
    </row>
    <row r="540" spans="1:3" ht="15.75">
      <c r="A540" s="1">
        <v>1977</v>
      </c>
      <c r="B540">
        <v>38</v>
      </c>
      <c r="C540">
        <v>10125710</v>
      </c>
    </row>
    <row r="541" spans="1:3" ht="15.75">
      <c r="A541" s="1">
        <v>1977</v>
      </c>
      <c r="B541">
        <v>39</v>
      </c>
      <c r="C541">
        <v>15093537</v>
      </c>
    </row>
    <row r="542" spans="1:3" ht="15.75">
      <c r="A542" s="1">
        <v>1977</v>
      </c>
      <c r="B542">
        <v>40</v>
      </c>
      <c r="C542">
        <v>18155554</v>
      </c>
    </row>
    <row r="543" spans="1:3" ht="15.75">
      <c r="A543" s="1">
        <v>1977</v>
      </c>
      <c r="B543">
        <v>41</v>
      </c>
      <c r="C543">
        <v>18210218</v>
      </c>
    </row>
    <row r="544" spans="1:3" ht="15.75">
      <c r="A544" s="1">
        <v>1977</v>
      </c>
      <c r="B544">
        <v>42</v>
      </c>
      <c r="C544">
        <v>19196349</v>
      </c>
    </row>
    <row r="545" spans="1:3" ht="15.75">
      <c r="A545" s="1">
        <v>1977</v>
      </c>
      <c r="B545">
        <v>43</v>
      </c>
      <c r="C545">
        <v>22363596</v>
      </c>
    </row>
    <row r="546" spans="1:3" ht="15.75">
      <c r="A546" s="1">
        <v>1977</v>
      </c>
      <c r="B546">
        <v>44</v>
      </c>
      <c r="C546">
        <v>26359736</v>
      </c>
    </row>
    <row r="547" spans="1:3" ht="15.75">
      <c r="A547" s="1">
        <v>1977</v>
      </c>
      <c r="B547">
        <v>45</v>
      </c>
      <c r="C547">
        <v>29448224</v>
      </c>
    </row>
    <row r="548" spans="1:3" ht="15.75">
      <c r="A548" s="1">
        <v>1977</v>
      </c>
      <c r="B548">
        <v>46</v>
      </c>
      <c r="C548">
        <v>31226000</v>
      </c>
    </row>
    <row r="549" spans="1:3" ht="15.75">
      <c r="A549" s="1">
        <v>1977</v>
      </c>
      <c r="B549">
        <v>47</v>
      </c>
      <c r="C549">
        <v>37673382</v>
      </c>
    </row>
    <row r="550" spans="1:3" ht="15.75">
      <c r="A550" s="1">
        <v>1977</v>
      </c>
      <c r="B550">
        <v>48</v>
      </c>
      <c r="C550">
        <v>37338542</v>
      </c>
    </row>
    <row r="551" spans="1:3" ht="15.75">
      <c r="A551" s="1">
        <v>1977</v>
      </c>
      <c r="B551">
        <v>49</v>
      </c>
      <c r="C551">
        <v>44015364</v>
      </c>
    </row>
    <row r="552" spans="1:3" ht="15.75">
      <c r="A552" s="1">
        <v>1977</v>
      </c>
      <c r="B552">
        <v>50</v>
      </c>
      <c r="C552">
        <v>45129485</v>
      </c>
    </row>
    <row r="553" spans="1:3" ht="15.75">
      <c r="A553" s="1">
        <v>1977</v>
      </c>
      <c r="B553">
        <v>51</v>
      </c>
      <c r="C553">
        <v>48877767</v>
      </c>
    </row>
    <row r="554" spans="1:3" ht="15.75">
      <c r="A554" s="1">
        <v>1977</v>
      </c>
      <c r="B554">
        <v>52</v>
      </c>
      <c r="C554">
        <v>48209023</v>
      </c>
    </row>
    <row r="555" spans="1:3" ht="15.75">
      <c r="A555" s="1">
        <v>1978</v>
      </c>
      <c r="B555">
        <v>1</v>
      </c>
      <c r="C555">
        <v>48985539</v>
      </c>
    </row>
    <row r="556" spans="1:3" ht="15.75">
      <c r="A556" s="1">
        <v>1978</v>
      </c>
      <c r="B556">
        <v>2</v>
      </c>
      <c r="C556">
        <v>50199964</v>
      </c>
    </row>
    <row r="557" spans="1:3" ht="15.75">
      <c r="A557" s="1">
        <v>1978</v>
      </c>
      <c r="B557">
        <v>3</v>
      </c>
      <c r="C557">
        <v>49636295</v>
      </c>
    </row>
    <row r="558" spans="1:3" ht="15.75">
      <c r="A558" s="1">
        <v>1978</v>
      </c>
      <c r="B558">
        <v>4</v>
      </c>
      <c r="C558">
        <v>50408461</v>
      </c>
    </row>
    <row r="559" spans="1:3" ht="15.75">
      <c r="A559" s="1">
        <v>1978</v>
      </c>
      <c r="B559">
        <v>5</v>
      </c>
      <c r="C559">
        <v>50312126</v>
      </c>
    </row>
    <row r="560" spans="1:3" ht="15.75">
      <c r="A560" s="1">
        <v>1978</v>
      </c>
      <c r="B560">
        <v>6</v>
      </c>
      <c r="C560">
        <v>53920493</v>
      </c>
    </row>
    <row r="561" spans="1:3" ht="15.75">
      <c r="A561" s="1">
        <v>1978</v>
      </c>
      <c r="B561">
        <v>7</v>
      </c>
      <c r="C561">
        <v>52315473</v>
      </c>
    </row>
    <row r="562" spans="1:3" ht="15.75">
      <c r="A562" s="1">
        <v>1978</v>
      </c>
      <c r="B562">
        <v>8</v>
      </c>
      <c r="C562">
        <v>49079560</v>
      </c>
    </row>
    <row r="563" spans="1:3" ht="15.75">
      <c r="A563" s="1">
        <v>1978</v>
      </c>
      <c r="B563">
        <v>9</v>
      </c>
      <c r="C563">
        <v>48150109</v>
      </c>
    </row>
    <row r="564" spans="1:3" ht="15.75">
      <c r="A564" s="1">
        <v>1978</v>
      </c>
      <c r="B564">
        <v>10</v>
      </c>
      <c r="C564">
        <v>46775759</v>
      </c>
    </row>
    <row r="565" spans="1:3" ht="15.75">
      <c r="A565" s="1">
        <v>1978</v>
      </c>
      <c r="B565">
        <v>11</v>
      </c>
      <c r="C565">
        <v>45253061</v>
      </c>
    </row>
    <row r="566" spans="1:3" ht="15.75">
      <c r="A566" s="1">
        <v>1978</v>
      </c>
      <c r="B566">
        <v>12</v>
      </c>
      <c r="C566">
        <v>39748401</v>
      </c>
    </row>
    <row r="567" spans="1:3" ht="15.75">
      <c r="A567" s="1">
        <v>1978</v>
      </c>
      <c r="B567">
        <v>13</v>
      </c>
      <c r="C567">
        <v>36213328</v>
      </c>
    </row>
    <row r="568" spans="1:3" ht="15.75">
      <c r="A568" s="1">
        <v>1978</v>
      </c>
      <c r="B568">
        <v>14</v>
      </c>
      <c r="C568">
        <v>31358353</v>
      </c>
    </row>
    <row r="569" spans="1:3" ht="15.75">
      <c r="A569" s="1">
        <v>1978</v>
      </c>
      <c r="B569">
        <v>15</v>
      </c>
      <c r="C569">
        <v>29336662</v>
      </c>
    </row>
    <row r="570" spans="1:3" ht="15.75">
      <c r="A570" s="1">
        <v>1978</v>
      </c>
      <c r="B570">
        <v>16</v>
      </c>
      <c r="C570">
        <v>29002350</v>
      </c>
    </row>
    <row r="571" spans="1:3" ht="15.75">
      <c r="A571" s="1">
        <v>1978</v>
      </c>
      <c r="B571">
        <v>17</v>
      </c>
      <c r="C571">
        <v>28257356</v>
      </c>
    </row>
    <row r="572" spans="1:3" ht="15.75">
      <c r="A572" s="1">
        <v>1978</v>
      </c>
      <c r="B572">
        <v>18</v>
      </c>
      <c r="C572">
        <v>26431148</v>
      </c>
    </row>
    <row r="573" spans="1:3" ht="15.75">
      <c r="A573" s="1">
        <v>1978</v>
      </c>
      <c r="B573">
        <v>19</v>
      </c>
      <c r="C573">
        <v>23903569</v>
      </c>
    </row>
    <row r="574" spans="1:3" ht="15.75">
      <c r="A574" s="1">
        <v>1978</v>
      </c>
      <c r="B574">
        <v>20</v>
      </c>
      <c r="C574">
        <v>19345158</v>
      </c>
    </row>
    <row r="575" spans="1:3" ht="15.75">
      <c r="A575" s="1">
        <v>1978</v>
      </c>
      <c r="B575">
        <v>21</v>
      </c>
      <c r="C575">
        <v>18795068</v>
      </c>
    </row>
    <row r="576" spans="1:3" ht="15.75">
      <c r="A576" s="1">
        <v>1978</v>
      </c>
      <c r="B576">
        <v>22</v>
      </c>
      <c r="C576">
        <v>18752919</v>
      </c>
    </row>
    <row r="577" spans="1:3" ht="15.75">
      <c r="A577" s="1">
        <v>1978</v>
      </c>
      <c r="B577">
        <v>23</v>
      </c>
      <c r="C577">
        <v>18364168</v>
      </c>
    </row>
    <row r="578" spans="1:3" ht="15.75">
      <c r="A578" s="1">
        <v>1978</v>
      </c>
      <c r="B578">
        <v>24</v>
      </c>
      <c r="C578">
        <v>14009005</v>
      </c>
    </row>
    <row r="579" spans="1:3" ht="15.75">
      <c r="A579" s="1">
        <v>1978</v>
      </c>
      <c r="B579">
        <v>25</v>
      </c>
      <c r="C579">
        <v>13319421</v>
      </c>
    </row>
    <row r="580" spans="1:3" ht="15.75">
      <c r="A580" s="1">
        <v>1978</v>
      </c>
      <c r="B580">
        <v>26</v>
      </c>
      <c r="C580">
        <v>8836507</v>
      </c>
    </row>
    <row r="581" spans="1:3" ht="15.75">
      <c r="A581" s="1">
        <v>1978</v>
      </c>
      <c r="B581">
        <v>27</v>
      </c>
      <c r="C581">
        <v>6925442</v>
      </c>
    </row>
    <row r="582" spans="1:3" ht="15.75">
      <c r="A582" s="1">
        <v>1978</v>
      </c>
      <c r="B582">
        <v>28</v>
      </c>
      <c r="C582">
        <v>7065060</v>
      </c>
    </row>
    <row r="583" spans="1:3" ht="15.75">
      <c r="A583" s="1">
        <v>1978</v>
      </c>
      <c r="B583">
        <v>29</v>
      </c>
      <c r="C583">
        <v>6587685</v>
      </c>
    </row>
    <row r="584" spans="1:3" ht="15.75">
      <c r="A584" s="1">
        <v>1978</v>
      </c>
      <c r="B584">
        <v>30</v>
      </c>
      <c r="C584">
        <v>6093600</v>
      </c>
    </row>
    <row r="585" spans="1:3" ht="15.75">
      <c r="A585" s="1">
        <v>1978</v>
      </c>
      <c r="B585">
        <v>31</v>
      </c>
      <c r="C585">
        <v>6111175</v>
      </c>
    </row>
    <row r="586" spans="1:3" ht="15.75">
      <c r="A586" s="1">
        <v>1978</v>
      </c>
      <c r="B586">
        <v>32</v>
      </c>
      <c r="C586">
        <v>4615198</v>
      </c>
    </row>
    <row r="587" spans="1:3" ht="15.75">
      <c r="A587" s="1">
        <v>1978</v>
      </c>
      <c r="B587">
        <v>33</v>
      </c>
      <c r="C587">
        <v>4088114</v>
      </c>
    </row>
    <row r="588" spans="1:3" ht="15.75">
      <c r="A588" s="1">
        <v>1978</v>
      </c>
      <c r="B588">
        <v>34</v>
      </c>
      <c r="C588">
        <v>4235810</v>
      </c>
    </row>
    <row r="589" spans="1:3" ht="15.75">
      <c r="A589" s="1">
        <v>1978</v>
      </c>
      <c r="B589">
        <v>35</v>
      </c>
      <c r="C589">
        <v>4776480</v>
      </c>
    </row>
    <row r="590" spans="1:3" ht="15.75">
      <c r="A590" s="1">
        <v>1978</v>
      </c>
      <c r="B590">
        <v>36</v>
      </c>
      <c r="C590">
        <v>4923983</v>
      </c>
    </row>
    <row r="591" spans="1:3" ht="15.75">
      <c r="A591" s="1">
        <v>1978</v>
      </c>
      <c r="B591">
        <v>37</v>
      </c>
      <c r="C591">
        <v>5297074</v>
      </c>
    </row>
    <row r="592" spans="1:3" ht="15.75">
      <c r="A592" s="1">
        <v>1978</v>
      </c>
      <c r="B592">
        <v>38</v>
      </c>
      <c r="C592">
        <v>6498222</v>
      </c>
    </row>
    <row r="593" spans="1:3" ht="15.75">
      <c r="A593" s="1">
        <v>1978</v>
      </c>
      <c r="B593">
        <v>39</v>
      </c>
      <c r="C593">
        <v>9409690</v>
      </c>
    </row>
    <row r="594" spans="1:3" ht="15.75">
      <c r="A594" s="1">
        <v>1978</v>
      </c>
      <c r="B594">
        <v>40</v>
      </c>
      <c r="C594">
        <v>9374738</v>
      </c>
    </row>
    <row r="595" spans="1:3" ht="15.75">
      <c r="A595" s="1">
        <v>1978</v>
      </c>
      <c r="B595">
        <v>41</v>
      </c>
      <c r="C595">
        <v>12197349</v>
      </c>
    </row>
    <row r="596" spans="1:3" ht="15.75">
      <c r="A596" s="1">
        <v>1978</v>
      </c>
      <c r="B596">
        <v>42</v>
      </c>
      <c r="C596">
        <v>27326469</v>
      </c>
    </row>
    <row r="597" spans="1:3" ht="15.75">
      <c r="A597" s="1">
        <v>1978</v>
      </c>
      <c r="B597">
        <v>43</v>
      </c>
      <c r="C597">
        <v>24564843</v>
      </c>
    </row>
    <row r="598" spans="1:3" ht="15.75">
      <c r="A598" s="1">
        <v>1978</v>
      </c>
      <c r="B598">
        <v>44</v>
      </c>
      <c r="C598">
        <v>24223004</v>
      </c>
    </row>
    <row r="599" spans="1:3" ht="15.75">
      <c r="A599" s="1">
        <v>1978</v>
      </c>
      <c r="B599">
        <v>45</v>
      </c>
      <c r="C599">
        <v>31299405</v>
      </c>
    </row>
    <row r="600" spans="1:3" ht="15.75">
      <c r="A600" s="1">
        <v>1978</v>
      </c>
      <c r="B600">
        <v>46</v>
      </c>
      <c r="C600">
        <v>32653921</v>
      </c>
    </row>
    <row r="601" spans="1:3" ht="15.75">
      <c r="A601" s="1">
        <v>1978</v>
      </c>
      <c r="B601">
        <v>47</v>
      </c>
      <c r="C601">
        <v>32772860</v>
      </c>
    </row>
    <row r="602" spans="1:3" ht="15.75">
      <c r="A602" s="1">
        <v>1978</v>
      </c>
      <c r="B602">
        <v>48</v>
      </c>
      <c r="C602">
        <v>41653993</v>
      </c>
    </row>
    <row r="603" spans="1:3" ht="15.75">
      <c r="A603" s="1">
        <v>1978</v>
      </c>
      <c r="B603">
        <v>49</v>
      </c>
      <c r="C603">
        <v>43349790</v>
      </c>
    </row>
    <row r="604" spans="1:3" ht="15.75">
      <c r="A604" s="1">
        <v>1978</v>
      </c>
      <c r="B604">
        <v>50</v>
      </c>
      <c r="C604">
        <v>44251314</v>
      </c>
    </row>
    <row r="605" spans="1:3" ht="15.75">
      <c r="A605" s="1">
        <v>1978</v>
      </c>
      <c r="B605">
        <v>51</v>
      </c>
      <c r="C605">
        <v>44318119</v>
      </c>
    </row>
    <row r="606" spans="1:3" ht="15.75">
      <c r="A606" s="1">
        <v>1978</v>
      </c>
      <c r="B606">
        <v>52</v>
      </c>
      <c r="C606">
        <v>45176376</v>
      </c>
    </row>
    <row r="607" spans="1:3" ht="15.75">
      <c r="A607" s="1">
        <v>1979</v>
      </c>
      <c r="B607">
        <v>1</v>
      </c>
      <c r="C607">
        <v>47441991</v>
      </c>
    </row>
    <row r="608" spans="1:3" ht="15.75">
      <c r="A608" s="1">
        <v>1979</v>
      </c>
      <c r="B608">
        <v>2</v>
      </c>
      <c r="C608">
        <v>51845858</v>
      </c>
    </row>
    <row r="609" spans="1:3" ht="15.75">
      <c r="A609" s="1">
        <v>1979</v>
      </c>
      <c r="B609">
        <v>3</v>
      </c>
      <c r="C609">
        <v>50076658</v>
      </c>
    </row>
    <row r="610" spans="1:3" ht="15.75">
      <c r="A610" s="1">
        <v>1979</v>
      </c>
      <c r="B610">
        <v>4</v>
      </c>
      <c r="C610">
        <v>48908943</v>
      </c>
    </row>
    <row r="611" spans="1:3" ht="15.75">
      <c r="A611" s="1">
        <v>1979</v>
      </c>
      <c r="B611">
        <v>5</v>
      </c>
      <c r="C611">
        <v>49263199</v>
      </c>
    </row>
    <row r="612" spans="1:3" ht="15.75">
      <c r="A612" s="1">
        <v>1979</v>
      </c>
      <c r="B612">
        <v>6</v>
      </c>
      <c r="C612">
        <v>48539739</v>
      </c>
    </row>
    <row r="613" spans="1:3" ht="15.75">
      <c r="A613" s="1">
        <v>1979</v>
      </c>
      <c r="B613">
        <v>7</v>
      </c>
      <c r="C613">
        <v>47182801</v>
      </c>
    </row>
    <row r="614" spans="1:3" ht="15.75">
      <c r="A614" s="1">
        <v>1979</v>
      </c>
      <c r="B614">
        <v>8</v>
      </c>
      <c r="C614">
        <v>46208404</v>
      </c>
    </row>
    <row r="615" spans="1:3" ht="15.75">
      <c r="A615" s="1">
        <v>1979</v>
      </c>
      <c r="B615">
        <v>9</v>
      </c>
      <c r="C615">
        <v>47534738</v>
      </c>
    </row>
    <row r="616" spans="1:3" ht="15.75">
      <c r="A616" s="1">
        <v>1979</v>
      </c>
      <c r="B616">
        <v>10</v>
      </c>
      <c r="C616">
        <v>44918646</v>
      </c>
    </row>
    <row r="617" spans="1:3" ht="15.75">
      <c r="A617" s="1">
        <v>1979</v>
      </c>
      <c r="B617">
        <v>11</v>
      </c>
      <c r="C617">
        <v>44372263</v>
      </c>
    </row>
    <row r="618" spans="1:3" ht="15.75">
      <c r="A618" s="1">
        <v>1979</v>
      </c>
      <c r="B618">
        <v>12</v>
      </c>
      <c r="C618">
        <v>42160845</v>
      </c>
    </row>
    <row r="619" spans="1:3" ht="15.75">
      <c r="A619" s="1">
        <v>1979</v>
      </c>
      <c r="B619">
        <v>13</v>
      </c>
      <c r="C619">
        <v>39539447</v>
      </c>
    </row>
    <row r="620" spans="1:3" ht="15.75">
      <c r="A620" s="1">
        <v>1979</v>
      </c>
      <c r="B620">
        <v>14</v>
      </c>
      <c r="C620">
        <v>36598523</v>
      </c>
    </row>
    <row r="621" spans="1:3" ht="15.75">
      <c r="A621" s="1">
        <v>1979</v>
      </c>
      <c r="B621">
        <v>15</v>
      </c>
      <c r="C621">
        <v>35480999</v>
      </c>
    </row>
    <row r="622" spans="1:3" ht="15.75">
      <c r="A622" s="1">
        <v>1979</v>
      </c>
      <c r="B622">
        <v>16</v>
      </c>
      <c r="C622">
        <v>34227455</v>
      </c>
    </row>
    <row r="623" spans="1:3" ht="15.75">
      <c r="A623" s="1">
        <v>1979</v>
      </c>
      <c r="B623">
        <v>17</v>
      </c>
      <c r="C623">
        <v>30615828</v>
      </c>
    </row>
    <row r="624" spans="1:3" ht="15.75">
      <c r="A624" s="1">
        <v>1979</v>
      </c>
      <c r="B624">
        <v>18</v>
      </c>
      <c r="C624">
        <v>28184719</v>
      </c>
    </row>
    <row r="625" spans="1:3" ht="15.75">
      <c r="A625" s="1">
        <v>1979</v>
      </c>
      <c r="B625">
        <v>19</v>
      </c>
      <c r="C625">
        <v>24919868</v>
      </c>
    </row>
    <row r="626" spans="1:3" ht="15.75">
      <c r="A626" s="1">
        <v>1979</v>
      </c>
      <c r="B626">
        <v>20</v>
      </c>
      <c r="C626">
        <v>22095642</v>
      </c>
    </row>
    <row r="627" spans="1:3" ht="15.75">
      <c r="A627" s="1">
        <v>1979</v>
      </c>
      <c r="B627">
        <v>21</v>
      </c>
      <c r="C627">
        <v>18194346</v>
      </c>
    </row>
    <row r="628" spans="1:3" ht="15.75">
      <c r="A628" s="1">
        <v>1979</v>
      </c>
      <c r="B628">
        <v>22</v>
      </c>
      <c r="C628">
        <v>17756244</v>
      </c>
    </row>
    <row r="629" spans="1:3" ht="15.75">
      <c r="A629" s="1">
        <v>1979</v>
      </c>
      <c r="B629">
        <v>23</v>
      </c>
      <c r="C629">
        <v>16862192</v>
      </c>
    </row>
    <row r="630" spans="1:3" ht="15.75">
      <c r="A630" s="1">
        <v>1979</v>
      </c>
      <c r="B630">
        <v>24</v>
      </c>
      <c r="C630">
        <v>11625886</v>
      </c>
    </row>
    <row r="631" spans="1:3" ht="15.75">
      <c r="A631" s="1">
        <v>1979</v>
      </c>
      <c r="B631">
        <v>25</v>
      </c>
      <c r="C631">
        <v>8144865</v>
      </c>
    </row>
    <row r="632" spans="1:3" ht="15.75">
      <c r="A632" s="1">
        <v>1979</v>
      </c>
      <c r="B632">
        <v>26</v>
      </c>
      <c r="C632">
        <v>7368809</v>
      </c>
    </row>
    <row r="633" spans="1:3" ht="15.75">
      <c r="A633" s="1">
        <v>1979</v>
      </c>
      <c r="B633">
        <v>27</v>
      </c>
      <c r="C633">
        <v>6178718</v>
      </c>
    </row>
    <row r="634" spans="1:3" ht="15.75">
      <c r="A634" s="1">
        <v>1979</v>
      </c>
      <c r="B634">
        <v>28</v>
      </c>
      <c r="C634">
        <v>5867633</v>
      </c>
    </row>
    <row r="635" spans="1:3" ht="15.75">
      <c r="A635" s="1">
        <v>1979</v>
      </c>
      <c r="B635">
        <v>29</v>
      </c>
      <c r="C635">
        <v>5826836</v>
      </c>
    </row>
    <row r="636" spans="1:3" ht="15.75">
      <c r="A636" s="1">
        <v>1979</v>
      </c>
      <c r="B636">
        <v>30</v>
      </c>
      <c r="C636">
        <v>5549736</v>
      </c>
    </row>
    <row r="637" spans="1:3" ht="15.75">
      <c r="A637" s="1">
        <v>1979</v>
      </c>
      <c r="B637">
        <v>31</v>
      </c>
      <c r="C637">
        <v>5291799</v>
      </c>
    </row>
    <row r="638" spans="1:3" ht="15.75">
      <c r="A638" s="1">
        <v>1979</v>
      </c>
      <c r="B638">
        <v>32</v>
      </c>
      <c r="C638">
        <v>3507508</v>
      </c>
    </row>
    <row r="639" spans="1:3" ht="15.75">
      <c r="A639" s="1">
        <v>1979</v>
      </c>
      <c r="B639">
        <v>33</v>
      </c>
      <c r="C639">
        <v>3998255</v>
      </c>
    </row>
    <row r="640" spans="1:3" ht="15.75">
      <c r="A640" s="1">
        <v>1979</v>
      </c>
      <c r="B640">
        <v>34</v>
      </c>
      <c r="C640">
        <v>4136731</v>
      </c>
    </row>
    <row r="641" spans="1:3" ht="15.75">
      <c r="A641" s="1">
        <v>1979</v>
      </c>
      <c r="B641">
        <v>35</v>
      </c>
      <c r="C641">
        <v>3883027</v>
      </c>
    </row>
    <row r="642" spans="1:3" ht="15.75">
      <c r="A642" s="1">
        <v>1979</v>
      </c>
      <c r="B642">
        <v>36</v>
      </c>
      <c r="C642">
        <v>4145735</v>
      </c>
    </row>
    <row r="643" spans="1:3" ht="15.75">
      <c r="A643" s="1">
        <v>1979</v>
      </c>
      <c r="B643">
        <v>37</v>
      </c>
      <c r="C643">
        <v>4376373</v>
      </c>
    </row>
    <row r="644" spans="1:3" ht="15.75">
      <c r="A644" s="1">
        <v>1979</v>
      </c>
      <c r="B644">
        <v>38</v>
      </c>
      <c r="C644">
        <v>4973175</v>
      </c>
    </row>
    <row r="645" spans="1:3" ht="15.75">
      <c r="A645" s="1">
        <v>1979</v>
      </c>
      <c r="B645">
        <v>39</v>
      </c>
      <c r="C645">
        <v>9566632</v>
      </c>
    </row>
    <row r="646" spans="1:3" ht="15.75">
      <c r="A646" s="1">
        <v>1979</v>
      </c>
      <c r="B646">
        <v>40</v>
      </c>
      <c r="C646">
        <v>12710145</v>
      </c>
    </row>
    <row r="647" spans="1:3" ht="15.75">
      <c r="A647" s="1">
        <v>1979</v>
      </c>
      <c r="B647">
        <v>41</v>
      </c>
      <c r="C647">
        <v>12999216</v>
      </c>
    </row>
    <row r="648" spans="1:3" ht="15.75">
      <c r="A648" s="1">
        <v>1979</v>
      </c>
      <c r="B648">
        <v>42</v>
      </c>
      <c r="C648">
        <v>14959420</v>
      </c>
    </row>
    <row r="649" spans="1:3" ht="15.75">
      <c r="A649" s="1">
        <v>1979</v>
      </c>
      <c r="B649">
        <v>43</v>
      </c>
      <c r="C649">
        <v>17193856</v>
      </c>
    </row>
    <row r="650" spans="1:3" ht="15.75">
      <c r="A650" s="1">
        <v>1979</v>
      </c>
      <c r="B650">
        <v>44</v>
      </c>
      <c r="C650">
        <v>20222658</v>
      </c>
    </row>
    <row r="651" spans="1:3" ht="15.75">
      <c r="A651" s="1">
        <v>1979</v>
      </c>
      <c r="B651">
        <v>45</v>
      </c>
      <c r="C651">
        <v>23881760</v>
      </c>
    </row>
    <row r="652" spans="1:3" ht="15.75">
      <c r="A652" s="1">
        <v>1979</v>
      </c>
      <c r="B652">
        <v>46</v>
      </c>
      <c r="C652">
        <v>29559353</v>
      </c>
    </row>
    <row r="653" spans="1:3" ht="15.75">
      <c r="A653" s="1">
        <v>1979</v>
      </c>
      <c r="B653">
        <v>47</v>
      </c>
      <c r="C653">
        <v>32411727</v>
      </c>
    </row>
    <row r="654" spans="1:3" ht="15.75">
      <c r="A654" s="1">
        <v>1979</v>
      </c>
      <c r="B654">
        <v>48</v>
      </c>
      <c r="C654">
        <v>36604948</v>
      </c>
    </row>
    <row r="655" spans="1:3" ht="15.75">
      <c r="A655" s="1">
        <v>1979</v>
      </c>
      <c r="B655">
        <v>49</v>
      </c>
      <c r="C655">
        <v>35049654</v>
      </c>
    </row>
    <row r="656" spans="1:3" ht="15.75">
      <c r="A656" s="1">
        <v>1979</v>
      </c>
      <c r="B656">
        <v>50</v>
      </c>
      <c r="C656">
        <v>38130982</v>
      </c>
    </row>
    <row r="657" spans="1:3" ht="15.75">
      <c r="A657" s="1">
        <v>1979</v>
      </c>
      <c r="B657">
        <v>51</v>
      </c>
      <c r="C657">
        <v>37360315</v>
      </c>
    </row>
    <row r="658" spans="1:3" ht="15.75">
      <c r="A658" s="1">
        <v>1979</v>
      </c>
      <c r="B658">
        <v>52</v>
      </c>
      <c r="C658">
        <v>41444016</v>
      </c>
    </row>
    <row r="659" spans="1:3" ht="15.75">
      <c r="A659" s="1">
        <v>1980</v>
      </c>
      <c r="B659">
        <v>1</v>
      </c>
      <c r="C659">
        <v>45988152</v>
      </c>
    </row>
    <row r="660" spans="1:3" ht="15.75">
      <c r="A660" s="1">
        <v>1980</v>
      </c>
      <c r="B660">
        <v>2</v>
      </c>
      <c r="C660">
        <v>44701573</v>
      </c>
    </row>
    <row r="661" spans="1:3" ht="15.75">
      <c r="A661" s="1">
        <v>1980</v>
      </c>
      <c r="B661">
        <v>3</v>
      </c>
      <c r="C661">
        <v>44343363</v>
      </c>
    </row>
    <row r="662" spans="1:3" ht="15.75">
      <c r="A662" s="1">
        <v>1980</v>
      </c>
      <c r="B662">
        <v>4</v>
      </c>
      <c r="C662">
        <v>47264105</v>
      </c>
    </row>
    <row r="663" spans="1:3" ht="15.75">
      <c r="A663" s="1">
        <v>1980</v>
      </c>
      <c r="B663">
        <v>5</v>
      </c>
      <c r="C663">
        <v>49017094</v>
      </c>
    </row>
    <row r="664" spans="1:3" ht="15.75">
      <c r="A664" s="1">
        <v>1980</v>
      </c>
      <c r="B664">
        <v>6</v>
      </c>
      <c r="C664">
        <v>50346827</v>
      </c>
    </row>
    <row r="665" spans="1:3" ht="15.75">
      <c r="A665" s="1">
        <v>1980</v>
      </c>
      <c r="B665">
        <v>7</v>
      </c>
      <c r="C665">
        <v>49301314</v>
      </c>
    </row>
    <row r="666" spans="1:3" ht="15.75">
      <c r="A666" s="1">
        <v>1980</v>
      </c>
      <c r="B666">
        <v>8</v>
      </c>
      <c r="C666">
        <v>46502634</v>
      </c>
    </row>
    <row r="667" spans="1:3" ht="15.75">
      <c r="A667" s="1">
        <v>1980</v>
      </c>
      <c r="B667">
        <v>9</v>
      </c>
      <c r="C667">
        <v>46889267</v>
      </c>
    </row>
    <row r="668" spans="1:3" ht="15.75">
      <c r="A668" s="1">
        <v>1980</v>
      </c>
      <c r="B668">
        <v>10</v>
      </c>
      <c r="C668">
        <v>43916772</v>
      </c>
    </row>
    <row r="669" spans="1:3" ht="15.75">
      <c r="A669" s="1">
        <v>1980</v>
      </c>
      <c r="B669">
        <v>11</v>
      </c>
      <c r="C669">
        <v>43454375</v>
      </c>
    </row>
    <row r="670" spans="1:3" ht="15.75">
      <c r="A670" s="1">
        <v>1980</v>
      </c>
      <c r="B670">
        <v>12</v>
      </c>
      <c r="C670">
        <v>41987321</v>
      </c>
    </row>
    <row r="671" spans="1:3" ht="15.75">
      <c r="A671" s="1">
        <v>1980</v>
      </c>
      <c r="B671">
        <v>13</v>
      </c>
      <c r="C671">
        <v>39953081</v>
      </c>
    </row>
    <row r="672" spans="1:3" ht="15.75">
      <c r="A672" s="1">
        <v>1980</v>
      </c>
      <c r="B672">
        <v>14</v>
      </c>
      <c r="C672">
        <v>38441816</v>
      </c>
    </row>
    <row r="673" spans="1:3" ht="15.75">
      <c r="A673" s="1">
        <v>1980</v>
      </c>
      <c r="B673">
        <v>15</v>
      </c>
      <c r="C673">
        <v>35718204</v>
      </c>
    </row>
    <row r="674" spans="1:3" ht="15.75">
      <c r="A674" s="1">
        <v>1980</v>
      </c>
      <c r="B674">
        <v>16</v>
      </c>
      <c r="C674">
        <v>32883786</v>
      </c>
    </row>
    <row r="675" spans="1:3" ht="15.75">
      <c r="A675" s="1">
        <v>1980</v>
      </c>
      <c r="B675">
        <v>17</v>
      </c>
      <c r="C675">
        <v>30197695</v>
      </c>
    </row>
    <row r="676" spans="1:3" ht="15.75">
      <c r="A676" s="1">
        <v>1980</v>
      </c>
      <c r="B676">
        <v>18</v>
      </c>
      <c r="C676">
        <v>23540939</v>
      </c>
    </row>
    <row r="677" spans="1:3" ht="15.75">
      <c r="A677" s="1">
        <v>1980</v>
      </c>
      <c r="B677">
        <v>19</v>
      </c>
      <c r="C677">
        <v>23324700</v>
      </c>
    </row>
    <row r="678" spans="1:3" ht="15.75">
      <c r="A678" s="1">
        <v>1980</v>
      </c>
      <c r="B678">
        <v>20</v>
      </c>
      <c r="C678">
        <v>21994109</v>
      </c>
    </row>
    <row r="679" spans="1:3" ht="15.75">
      <c r="A679" s="1">
        <v>1980</v>
      </c>
      <c r="B679">
        <v>21</v>
      </c>
      <c r="C679">
        <v>17909130</v>
      </c>
    </row>
    <row r="680" spans="1:3" ht="15.75">
      <c r="A680" s="1">
        <v>1980</v>
      </c>
      <c r="B680">
        <v>22</v>
      </c>
      <c r="C680">
        <v>15493980</v>
      </c>
    </row>
    <row r="681" spans="1:3" ht="15.75">
      <c r="A681" s="1">
        <v>1980</v>
      </c>
      <c r="B681">
        <v>23</v>
      </c>
      <c r="C681">
        <v>14144398</v>
      </c>
    </row>
    <row r="682" spans="1:3" ht="15.75">
      <c r="A682" s="1">
        <v>1980</v>
      </c>
      <c r="B682">
        <v>24</v>
      </c>
      <c r="C682">
        <v>12999806</v>
      </c>
    </row>
    <row r="683" spans="1:3" ht="15.75">
      <c r="A683" s="1">
        <v>1980</v>
      </c>
      <c r="B683">
        <v>25</v>
      </c>
      <c r="C683">
        <v>8359868</v>
      </c>
    </row>
    <row r="684" spans="1:3" ht="15.75">
      <c r="A684" s="1">
        <v>1980</v>
      </c>
      <c r="B684">
        <v>26</v>
      </c>
      <c r="C684">
        <v>6800880</v>
      </c>
    </row>
    <row r="685" spans="1:3" ht="15.75">
      <c r="A685" s="1">
        <v>1980</v>
      </c>
      <c r="B685">
        <v>27</v>
      </c>
      <c r="C685">
        <v>5745832</v>
      </c>
    </row>
    <row r="686" spans="1:3" ht="15.75">
      <c r="A686" s="1">
        <v>1980</v>
      </c>
      <c r="B686">
        <v>28</v>
      </c>
      <c r="C686">
        <v>5737851</v>
      </c>
    </row>
    <row r="687" spans="1:3" ht="15.75">
      <c r="A687" s="1">
        <v>1980</v>
      </c>
      <c r="B687">
        <v>29</v>
      </c>
      <c r="C687">
        <v>5508801</v>
      </c>
    </row>
    <row r="688" spans="1:3" ht="15.75">
      <c r="A688" s="1">
        <v>1980</v>
      </c>
      <c r="B688">
        <v>30</v>
      </c>
      <c r="C688">
        <v>4946886</v>
      </c>
    </row>
    <row r="689" spans="1:3" ht="15.75">
      <c r="A689" s="1">
        <v>1980</v>
      </c>
      <c r="B689">
        <v>31</v>
      </c>
      <c r="C689">
        <v>4646788</v>
      </c>
    </row>
    <row r="690" spans="1:3" ht="15.75">
      <c r="A690" s="1">
        <v>1980</v>
      </c>
      <c r="B690">
        <v>32</v>
      </c>
      <c r="C690">
        <v>4322796</v>
      </c>
    </row>
    <row r="691" spans="1:3" ht="15.75">
      <c r="A691" s="1">
        <v>1980</v>
      </c>
      <c r="B691">
        <v>33</v>
      </c>
      <c r="C691">
        <v>4154194</v>
      </c>
    </row>
    <row r="692" spans="1:3" ht="15.75">
      <c r="A692" s="1">
        <v>1980</v>
      </c>
      <c r="B692">
        <v>34</v>
      </c>
      <c r="C692">
        <v>4320060</v>
      </c>
    </row>
    <row r="693" spans="1:3" ht="15.75">
      <c r="A693" s="1">
        <v>1980</v>
      </c>
      <c r="B693">
        <v>35</v>
      </c>
      <c r="C693">
        <v>3834258</v>
      </c>
    </row>
    <row r="694" spans="1:3" ht="15.75">
      <c r="A694" s="1">
        <v>1980</v>
      </c>
      <c r="B694">
        <v>36</v>
      </c>
      <c r="C694">
        <v>4268777</v>
      </c>
    </row>
    <row r="695" spans="1:3" ht="15.75">
      <c r="A695" s="1">
        <v>1980</v>
      </c>
      <c r="B695">
        <v>37</v>
      </c>
      <c r="C695">
        <v>4401468</v>
      </c>
    </row>
    <row r="696" spans="1:3" ht="15.75">
      <c r="A696" s="1">
        <v>1980</v>
      </c>
      <c r="B696">
        <v>38</v>
      </c>
      <c r="C696">
        <v>4514247</v>
      </c>
    </row>
    <row r="697" spans="1:3" ht="15.75">
      <c r="A697" s="1">
        <v>1980</v>
      </c>
      <c r="B697">
        <v>39</v>
      </c>
      <c r="C697">
        <v>6403439</v>
      </c>
    </row>
    <row r="698" spans="1:3" ht="15.75">
      <c r="A698" s="1">
        <v>1980</v>
      </c>
      <c r="B698">
        <v>40</v>
      </c>
      <c r="C698">
        <v>6605276</v>
      </c>
    </row>
    <row r="699" spans="1:3" ht="15.75">
      <c r="A699" s="1">
        <v>1980</v>
      </c>
      <c r="B699">
        <v>41</v>
      </c>
      <c r="C699">
        <v>12303750</v>
      </c>
    </row>
    <row r="700" spans="1:3" ht="15.75">
      <c r="A700" s="1">
        <v>1980</v>
      </c>
      <c r="B700">
        <v>42</v>
      </c>
      <c r="C700">
        <v>13336252</v>
      </c>
    </row>
    <row r="701" spans="1:3" ht="15.75">
      <c r="A701" s="1">
        <v>1980</v>
      </c>
      <c r="B701">
        <v>43</v>
      </c>
      <c r="C701">
        <v>16394542</v>
      </c>
    </row>
    <row r="702" spans="1:3" ht="15.75">
      <c r="A702" s="1">
        <v>1980</v>
      </c>
      <c r="B702">
        <v>44</v>
      </c>
      <c r="C702">
        <v>21892186</v>
      </c>
    </row>
    <row r="703" spans="1:3" ht="15.75">
      <c r="A703" s="1">
        <v>1980</v>
      </c>
      <c r="B703">
        <v>45</v>
      </c>
      <c r="C703">
        <v>31543578</v>
      </c>
    </row>
    <row r="704" spans="1:3" ht="15.75">
      <c r="A704" s="1">
        <v>1980</v>
      </c>
      <c r="B704">
        <v>46</v>
      </c>
      <c r="C704">
        <v>31569144</v>
      </c>
    </row>
    <row r="705" spans="1:3" ht="15.75">
      <c r="A705" s="1">
        <v>1980</v>
      </c>
      <c r="B705">
        <v>47</v>
      </c>
      <c r="C705">
        <v>31966281</v>
      </c>
    </row>
    <row r="706" spans="1:3" ht="15.75">
      <c r="A706" s="1">
        <v>1980</v>
      </c>
      <c r="B706">
        <v>48</v>
      </c>
      <c r="C706">
        <v>34531548</v>
      </c>
    </row>
    <row r="707" spans="1:3" ht="15.75">
      <c r="A707" s="1">
        <v>1980</v>
      </c>
      <c r="B707">
        <v>49</v>
      </c>
      <c r="C707">
        <v>36840743</v>
      </c>
    </row>
    <row r="708" spans="1:3" ht="15.75">
      <c r="A708" s="1">
        <v>1980</v>
      </c>
      <c r="B708">
        <v>50</v>
      </c>
      <c r="C708">
        <v>35701972</v>
      </c>
    </row>
    <row r="709" spans="1:3" ht="15.75">
      <c r="A709" s="1">
        <v>1980</v>
      </c>
      <c r="B709">
        <v>51</v>
      </c>
      <c r="C709">
        <v>37470607</v>
      </c>
    </row>
    <row r="710" spans="1:3" ht="15.75">
      <c r="A710" s="1">
        <v>1980</v>
      </c>
      <c r="B710">
        <v>52</v>
      </c>
      <c r="C710">
        <v>39496839</v>
      </c>
    </row>
    <row r="711" spans="1:3" ht="15.75">
      <c r="A711" s="1">
        <v>1981</v>
      </c>
      <c r="B711">
        <v>1</v>
      </c>
      <c r="C711">
        <v>39787087</v>
      </c>
    </row>
    <row r="712" spans="1:3" ht="15.75">
      <c r="A712" s="1">
        <v>1981</v>
      </c>
      <c r="B712">
        <v>2</v>
      </c>
      <c r="C712">
        <v>40785624</v>
      </c>
    </row>
    <row r="713" spans="1:3" ht="15.75">
      <c r="A713" s="1">
        <v>1981</v>
      </c>
      <c r="B713">
        <v>3</v>
      </c>
      <c r="C713">
        <v>42505843</v>
      </c>
    </row>
    <row r="714" spans="1:3" ht="15.75">
      <c r="A714" s="1">
        <v>1981</v>
      </c>
      <c r="B714">
        <v>4</v>
      </c>
      <c r="C714">
        <v>41470680</v>
      </c>
    </row>
    <row r="715" spans="1:3" ht="15.75">
      <c r="A715" s="1">
        <v>1981</v>
      </c>
      <c r="B715">
        <v>5</v>
      </c>
      <c r="C715">
        <v>45285009</v>
      </c>
    </row>
    <row r="716" spans="1:3" ht="15.75">
      <c r="A716" s="1">
        <v>1981</v>
      </c>
      <c r="B716">
        <v>6</v>
      </c>
      <c r="C716">
        <v>44791519</v>
      </c>
    </row>
    <row r="717" spans="1:3" ht="15.75">
      <c r="A717" s="1">
        <v>1981</v>
      </c>
      <c r="B717">
        <v>7</v>
      </c>
      <c r="C717">
        <v>44328628</v>
      </c>
    </row>
    <row r="718" spans="1:3" ht="15.75">
      <c r="A718" s="1">
        <v>1981</v>
      </c>
      <c r="B718">
        <v>8</v>
      </c>
      <c r="C718">
        <v>42239030</v>
      </c>
    </row>
    <row r="719" spans="1:3" ht="15.75">
      <c r="A719" s="1">
        <v>1981</v>
      </c>
      <c r="B719">
        <v>9</v>
      </c>
      <c r="C719">
        <v>42813346</v>
      </c>
    </row>
    <row r="720" spans="1:3" ht="15.75">
      <c r="A720" s="1">
        <v>1981</v>
      </c>
      <c r="B720">
        <v>10</v>
      </c>
      <c r="C720">
        <v>44826437</v>
      </c>
    </row>
    <row r="721" spans="1:3" ht="15.75">
      <c r="A721" s="1">
        <v>1981</v>
      </c>
      <c r="B721">
        <v>11</v>
      </c>
      <c r="C721">
        <v>44375249</v>
      </c>
    </row>
    <row r="722" spans="1:3" ht="15.75">
      <c r="A722" s="1">
        <v>1981</v>
      </c>
      <c r="B722">
        <v>12</v>
      </c>
      <c r="C722">
        <v>40880418</v>
      </c>
    </row>
    <row r="723" spans="1:3" ht="15.75">
      <c r="A723" s="1">
        <v>1981</v>
      </c>
      <c r="B723">
        <v>13</v>
      </c>
      <c r="C723">
        <v>40932595</v>
      </c>
    </row>
    <row r="724" spans="1:3" ht="15.75">
      <c r="A724" s="1">
        <v>1981</v>
      </c>
      <c r="B724">
        <v>14</v>
      </c>
      <c r="C724">
        <v>39490861</v>
      </c>
    </row>
    <row r="725" spans="1:3" ht="15.75">
      <c r="A725" s="1">
        <v>1981</v>
      </c>
      <c r="B725">
        <v>15</v>
      </c>
      <c r="C725">
        <v>34890676</v>
      </c>
    </row>
    <row r="726" spans="1:3" ht="15.75">
      <c r="A726" s="1">
        <v>1981</v>
      </c>
      <c r="B726">
        <v>16</v>
      </c>
      <c r="C726">
        <v>33061047</v>
      </c>
    </row>
    <row r="727" spans="1:3" ht="15.75">
      <c r="A727" s="1">
        <v>1981</v>
      </c>
      <c r="B727">
        <v>17</v>
      </c>
      <c r="C727">
        <v>30643827</v>
      </c>
    </row>
    <row r="728" spans="1:3" ht="15.75">
      <c r="A728" s="1">
        <v>1981</v>
      </c>
      <c r="B728">
        <v>18</v>
      </c>
      <c r="C728">
        <v>27238809</v>
      </c>
    </row>
    <row r="729" spans="1:3" ht="15.75">
      <c r="A729" s="1">
        <v>1981</v>
      </c>
      <c r="B729">
        <v>19</v>
      </c>
      <c r="C729">
        <v>25163847</v>
      </c>
    </row>
    <row r="730" spans="1:3" ht="15.75">
      <c r="A730" s="1">
        <v>1981</v>
      </c>
      <c r="B730">
        <v>20</v>
      </c>
      <c r="C730">
        <v>23648987</v>
      </c>
    </row>
    <row r="731" spans="1:3" ht="15.75">
      <c r="A731" s="1">
        <v>1981</v>
      </c>
      <c r="B731">
        <v>21</v>
      </c>
      <c r="C731">
        <v>20326177</v>
      </c>
    </row>
    <row r="732" spans="1:3" ht="15.75">
      <c r="A732" s="1">
        <v>1981</v>
      </c>
      <c r="B732">
        <v>22</v>
      </c>
      <c r="C732">
        <v>17302343</v>
      </c>
    </row>
    <row r="733" spans="1:3" ht="15.75">
      <c r="A733" s="1">
        <v>1981</v>
      </c>
      <c r="B733">
        <v>23</v>
      </c>
      <c r="C733">
        <v>17127845</v>
      </c>
    </row>
    <row r="734" spans="1:3" ht="15.75">
      <c r="A734" s="1">
        <v>1981</v>
      </c>
      <c r="B734">
        <v>24</v>
      </c>
      <c r="C734">
        <v>14438550</v>
      </c>
    </row>
    <row r="735" spans="1:3" ht="15.75">
      <c r="A735" s="1">
        <v>1981</v>
      </c>
      <c r="B735">
        <v>25</v>
      </c>
      <c r="C735">
        <v>11856440</v>
      </c>
    </row>
    <row r="736" spans="1:3" ht="15.75">
      <c r="A736" s="1">
        <v>1981</v>
      </c>
      <c r="B736">
        <v>26</v>
      </c>
      <c r="C736">
        <v>10236465</v>
      </c>
    </row>
    <row r="737" spans="1:3" ht="15.75">
      <c r="A737" s="1">
        <v>1981</v>
      </c>
      <c r="B737">
        <v>27</v>
      </c>
      <c r="C737">
        <v>9534869</v>
      </c>
    </row>
    <row r="738" spans="1:3" ht="15.75">
      <c r="A738" s="1">
        <v>1981</v>
      </c>
      <c r="B738">
        <v>28</v>
      </c>
      <c r="C738">
        <v>5982507</v>
      </c>
    </row>
    <row r="739" spans="1:3" ht="15.75">
      <c r="A739" s="1">
        <v>1981</v>
      </c>
      <c r="B739">
        <v>29</v>
      </c>
      <c r="C739">
        <v>4260657</v>
      </c>
    </row>
    <row r="740" spans="1:3" ht="15.75">
      <c r="A740" s="1">
        <v>1981</v>
      </c>
      <c r="B740">
        <v>30</v>
      </c>
      <c r="C740">
        <v>4610735</v>
      </c>
    </row>
    <row r="741" spans="1:3" ht="15.75">
      <c r="A741" s="1">
        <v>1981</v>
      </c>
      <c r="B741">
        <v>31</v>
      </c>
      <c r="C741">
        <v>4678112</v>
      </c>
    </row>
    <row r="742" spans="1:3" ht="15.75">
      <c r="A742" s="1">
        <v>1981</v>
      </c>
      <c r="B742">
        <v>32</v>
      </c>
      <c r="C742">
        <v>4506494</v>
      </c>
    </row>
    <row r="743" spans="1:3" ht="15.75">
      <c r="A743" s="1">
        <v>1981</v>
      </c>
      <c r="B743">
        <v>33</v>
      </c>
      <c r="C743">
        <v>4560770</v>
      </c>
    </row>
    <row r="744" spans="1:3" ht="15.75">
      <c r="A744" s="1">
        <v>1981</v>
      </c>
      <c r="B744">
        <v>34</v>
      </c>
      <c r="C744">
        <v>4442374</v>
      </c>
    </row>
    <row r="745" spans="1:3" ht="15.75">
      <c r="A745" s="1">
        <v>1981</v>
      </c>
      <c r="B745">
        <v>35</v>
      </c>
      <c r="C745">
        <v>4676012</v>
      </c>
    </row>
    <row r="746" spans="1:3" ht="15.75">
      <c r="A746" s="1">
        <v>1981</v>
      </c>
      <c r="B746">
        <v>36</v>
      </c>
      <c r="C746">
        <v>4164150</v>
      </c>
    </row>
    <row r="747" spans="1:3" ht="15.75">
      <c r="A747" s="1">
        <v>1981</v>
      </c>
      <c r="B747">
        <v>37</v>
      </c>
      <c r="C747">
        <v>3820130</v>
      </c>
    </row>
    <row r="748" spans="1:3" ht="15.75">
      <c r="A748" s="1">
        <v>1981</v>
      </c>
      <c r="B748">
        <v>38</v>
      </c>
      <c r="C748">
        <v>4046368</v>
      </c>
    </row>
    <row r="749" spans="1:3" ht="15.75">
      <c r="A749" s="1">
        <v>1981</v>
      </c>
      <c r="B749">
        <v>39</v>
      </c>
      <c r="C749">
        <v>5505188</v>
      </c>
    </row>
    <row r="750" spans="1:3" ht="15.75">
      <c r="A750" s="1">
        <v>1981</v>
      </c>
      <c r="B750">
        <v>40</v>
      </c>
      <c r="C750">
        <v>6669094</v>
      </c>
    </row>
    <row r="751" spans="1:3" ht="15.75">
      <c r="A751" s="1">
        <v>1981</v>
      </c>
      <c r="B751">
        <v>41</v>
      </c>
      <c r="C751">
        <v>13195291</v>
      </c>
    </row>
    <row r="752" spans="1:3" ht="15.75">
      <c r="A752" s="1">
        <v>1981</v>
      </c>
      <c r="B752">
        <v>42</v>
      </c>
      <c r="C752">
        <v>15480851</v>
      </c>
    </row>
    <row r="753" spans="1:3" ht="15.75">
      <c r="A753" s="1">
        <v>1981</v>
      </c>
      <c r="B753">
        <v>43</v>
      </c>
      <c r="C753">
        <v>24646243</v>
      </c>
    </row>
    <row r="754" spans="1:3" ht="15.75">
      <c r="A754" s="1">
        <v>1981</v>
      </c>
      <c r="B754">
        <v>44</v>
      </c>
      <c r="C754">
        <v>22359130</v>
      </c>
    </row>
    <row r="755" spans="1:3" ht="15.75">
      <c r="A755" s="1">
        <v>1981</v>
      </c>
      <c r="B755">
        <v>45</v>
      </c>
      <c r="C755">
        <v>29192801</v>
      </c>
    </row>
    <row r="756" spans="1:3" ht="15.75">
      <c r="A756" s="1">
        <v>1981</v>
      </c>
      <c r="B756">
        <v>46</v>
      </c>
      <c r="C756">
        <v>33110814</v>
      </c>
    </row>
    <row r="757" spans="1:3" ht="15.75">
      <c r="A757" s="1">
        <v>1981</v>
      </c>
      <c r="B757">
        <v>47</v>
      </c>
      <c r="C757">
        <v>36493458</v>
      </c>
    </row>
    <row r="758" spans="1:3" ht="15.75">
      <c r="A758" s="1">
        <v>1981</v>
      </c>
      <c r="B758">
        <v>48</v>
      </c>
      <c r="C758">
        <v>38788420</v>
      </c>
    </row>
    <row r="759" spans="1:3" ht="15.75">
      <c r="A759" s="1">
        <v>1981</v>
      </c>
      <c r="B759">
        <v>49</v>
      </c>
      <c r="C759">
        <v>41618681</v>
      </c>
    </row>
    <row r="760" spans="1:3" ht="15.75">
      <c r="A760" s="1">
        <v>1981</v>
      </c>
      <c r="B760">
        <v>50</v>
      </c>
      <c r="C760">
        <v>43134975</v>
      </c>
    </row>
    <row r="761" spans="1:3" ht="15.75">
      <c r="A761" s="1">
        <v>1981</v>
      </c>
      <c r="B761">
        <v>51</v>
      </c>
      <c r="C761">
        <v>44531451</v>
      </c>
    </row>
    <row r="762" spans="1:3" ht="15.75">
      <c r="A762" s="1">
        <v>1981</v>
      </c>
      <c r="B762">
        <v>52</v>
      </c>
      <c r="C762">
        <v>44567032</v>
      </c>
    </row>
    <row r="763" spans="1:3" ht="15.75">
      <c r="A763" s="1">
        <v>1982</v>
      </c>
      <c r="B763">
        <v>1</v>
      </c>
      <c r="C763">
        <v>46328223</v>
      </c>
    </row>
    <row r="764" spans="1:3" ht="15.75">
      <c r="A764" s="1">
        <v>1982</v>
      </c>
      <c r="B764">
        <v>2</v>
      </c>
      <c r="C764">
        <v>47690359</v>
      </c>
    </row>
    <row r="765" spans="1:3" ht="15.75">
      <c r="A765" s="1">
        <v>1982</v>
      </c>
      <c r="B765">
        <v>3</v>
      </c>
      <c r="C765">
        <v>49278111</v>
      </c>
    </row>
    <row r="766" spans="1:3" ht="15.75">
      <c r="A766" s="1">
        <v>1982</v>
      </c>
      <c r="B766">
        <v>4</v>
      </c>
      <c r="C766">
        <v>48827913</v>
      </c>
    </row>
    <row r="767" spans="1:3" ht="15.75">
      <c r="A767" s="1">
        <v>1982</v>
      </c>
      <c r="B767">
        <v>5</v>
      </c>
      <c r="C767">
        <v>48288158</v>
      </c>
    </row>
    <row r="768" spans="1:3" ht="15.75">
      <c r="A768" s="1">
        <v>1982</v>
      </c>
      <c r="B768">
        <v>6</v>
      </c>
      <c r="C768">
        <v>47292135</v>
      </c>
    </row>
    <row r="769" spans="1:3" ht="15.75">
      <c r="A769" s="1">
        <v>1982</v>
      </c>
      <c r="B769">
        <v>7</v>
      </c>
      <c r="C769">
        <v>46981486</v>
      </c>
    </row>
    <row r="770" spans="1:3" ht="15.75">
      <c r="A770" s="1">
        <v>1982</v>
      </c>
      <c r="B770">
        <v>8</v>
      </c>
      <c r="C770">
        <v>45372881</v>
      </c>
    </row>
    <row r="771" spans="1:3" ht="15.75">
      <c r="A771" s="1">
        <v>1982</v>
      </c>
      <c r="B771">
        <v>9</v>
      </c>
      <c r="C771">
        <v>44888986</v>
      </c>
    </row>
    <row r="772" spans="1:3" ht="15.75">
      <c r="A772" s="1">
        <v>1982</v>
      </c>
      <c r="B772">
        <v>10</v>
      </c>
      <c r="C772">
        <v>42762907</v>
      </c>
    </row>
    <row r="773" spans="1:3" ht="15.75">
      <c r="A773" s="1">
        <v>1982</v>
      </c>
      <c r="B773">
        <v>11</v>
      </c>
      <c r="C773">
        <v>40174509</v>
      </c>
    </row>
    <row r="774" spans="1:3" ht="15.75">
      <c r="A774" s="1">
        <v>1982</v>
      </c>
      <c r="B774">
        <v>12</v>
      </c>
      <c r="C774">
        <v>40358108</v>
      </c>
    </row>
    <row r="775" spans="1:3" ht="15.75">
      <c r="A775" s="1">
        <v>1982</v>
      </c>
      <c r="B775">
        <v>13</v>
      </c>
      <c r="C775">
        <v>39679184</v>
      </c>
    </row>
    <row r="776" spans="1:3" ht="15.75">
      <c r="A776" s="1">
        <v>1982</v>
      </c>
      <c r="B776">
        <v>14</v>
      </c>
      <c r="C776">
        <v>37720589</v>
      </c>
    </row>
    <row r="777" spans="1:3" ht="15.75">
      <c r="A777" s="1">
        <v>1982</v>
      </c>
      <c r="B777">
        <v>15</v>
      </c>
      <c r="C777">
        <v>34792573</v>
      </c>
    </row>
    <row r="778" spans="1:3" ht="15.75">
      <c r="A778" s="1">
        <v>1982</v>
      </c>
      <c r="B778">
        <v>16</v>
      </c>
      <c r="C778">
        <v>32131369</v>
      </c>
    </row>
    <row r="779" spans="1:3" ht="15.75">
      <c r="A779" s="1">
        <v>1982</v>
      </c>
      <c r="B779">
        <v>17</v>
      </c>
      <c r="C779">
        <v>28308229</v>
      </c>
    </row>
    <row r="780" spans="1:3" ht="15.75">
      <c r="A780" s="1">
        <v>1982</v>
      </c>
      <c r="B780">
        <v>18</v>
      </c>
      <c r="C780">
        <v>24363353</v>
      </c>
    </row>
    <row r="781" spans="1:3" ht="15.75">
      <c r="A781" s="1">
        <v>1982</v>
      </c>
      <c r="B781">
        <v>19</v>
      </c>
      <c r="C781">
        <v>20684599</v>
      </c>
    </row>
    <row r="782" spans="1:3" ht="15.75">
      <c r="A782" s="1">
        <v>1982</v>
      </c>
      <c r="B782">
        <v>20</v>
      </c>
      <c r="C782">
        <v>19594903</v>
      </c>
    </row>
    <row r="783" spans="1:3" ht="15.75">
      <c r="A783" s="1">
        <v>1982</v>
      </c>
      <c r="B783">
        <v>21</v>
      </c>
      <c r="C783">
        <v>17045466</v>
      </c>
    </row>
    <row r="784" spans="1:3" ht="15.75">
      <c r="A784" s="1">
        <v>1982</v>
      </c>
      <c r="B784">
        <v>22</v>
      </c>
      <c r="C784">
        <v>15982502</v>
      </c>
    </row>
    <row r="785" spans="1:3" ht="15.75">
      <c r="A785" s="1">
        <v>1982</v>
      </c>
      <c r="B785">
        <v>23</v>
      </c>
      <c r="C785">
        <v>12523484</v>
      </c>
    </row>
    <row r="786" spans="1:3" ht="15.75">
      <c r="A786" s="1">
        <v>1982</v>
      </c>
      <c r="B786">
        <v>24</v>
      </c>
      <c r="C786">
        <v>11292202</v>
      </c>
    </row>
    <row r="787" spans="1:3" ht="15.75">
      <c r="A787" s="1">
        <v>1982</v>
      </c>
      <c r="B787">
        <v>25</v>
      </c>
      <c r="C787">
        <v>7990428</v>
      </c>
    </row>
    <row r="788" spans="1:3" ht="15.75">
      <c r="A788" s="1">
        <v>1982</v>
      </c>
      <c r="B788">
        <v>26</v>
      </c>
      <c r="C788">
        <v>6062087</v>
      </c>
    </row>
    <row r="789" spans="1:3" ht="15.75">
      <c r="A789" s="1">
        <v>1982</v>
      </c>
      <c r="B789">
        <v>27</v>
      </c>
      <c r="C789">
        <v>3712344</v>
      </c>
    </row>
    <row r="790" spans="1:3" ht="15.75">
      <c r="A790" s="1">
        <v>1982</v>
      </c>
      <c r="B790">
        <v>28</v>
      </c>
      <c r="C790">
        <v>3280704</v>
      </c>
    </row>
    <row r="791" spans="1:3" ht="15.75">
      <c r="A791" s="1">
        <v>1982</v>
      </c>
      <c r="B791">
        <v>29</v>
      </c>
      <c r="C791">
        <v>3166378</v>
      </c>
    </row>
    <row r="792" spans="1:3" ht="15.75">
      <c r="A792" s="1">
        <v>1982</v>
      </c>
      <c r="B792">
        <v>30</v>
      </c>
      <c r="C792">
        <v>3225555</v>
      </c>
    </row>
    <row r="793" spans="1:3" ht="15.75">
      <c r="A793" s="1">
        <v>1982</v>
      </c>
      <c r="B793">
        <v>31</v>
      </c>
      <c r="C793">
        <v>3150434</v>
      </c>
    </row>
    <row r="794" spans="1:3" ht="15.75">
      <c r="A794" s="1">
        <v>1982</v>
      </c>
      <c r="B794">
        <v>32</v>
      </c>
      <c r="C794">
        <v>3016859</v>
      </c>
    </row>
    <row r="795" spans="1:3" ht="15.75">
      <c r="A795" s="1">
        <v>1982</v>
      </c>
      <c r="B795">
        <v>33</v>
      </c>
      <c r="C795">
        <v>2990363</v>
      </c>
    </row>
    <row r="796" spans="1:3" ht="15.75">
      <c r="A796" s="1">
        <v>1982</v>
      </c>
      <c r="B796">
        <v>34</v>
      </c>
      <c r="C796">
        <v>2757249</v>
      </c>
    </row>
    <row r="797" spans="1:3" ht="15.75">
      <c r="A797" s="1">
        <v>1982</v>
      </c>
      <c r="B797">
        <v>35</v>
      </c>
      <c r="C797">
        <v>3305949</v>
      </c>
    </row>
    <row r="798" spans="1:3" ht="15.75">
      <c r="A798" s="1">
        <v>1982</v>
      </c>
      <c r="B798">
        <v>36</v>
      </c>
      <c r="C798">
        <v>3653607</v>
      </c>
    </row>
    <row r="799" spans="1:3" ht="15.75">
      <c r="A799" s="1">
        <v>1982</v>
      </c>
      <c r="B799">
        <v>37</v>
      </c>
      <c r="C799">
        <v>3389905</v>
      </c>
    </row>
    <row r="800" spans="1:3" ht="15.75">
      <c r="A800" s="1">
        <v>1982</v>
      </c>
      <c r="B800">
        <v>38</v>
      </c>
      <c r="C800">
        <v>4796952</v>
      </c>
    </row>
    <row r="801" spans="1:3" ht="15.75">
      <c r="A801" s="1">
        <v>1982</v>
      </c>
      <c r="B801">
        <v>39</v>
      </c>
      <c r="C801">
        <v>7801414</v>
      </c>
    </row>
    <row r="802" spans="1:3" ht="15.75">
      <c r="A802" s="1">
        <v>1982</v>
      </c>
      <c r="B802">
        <v>40</v>
      </c>
      <c r="C802">
        <v>9348117</v>
      </c>
    </row>
    <row r="803" spans="1:3" ht="15.75">
      <c r="A803" s="1">
        <v>1982</v>
      </c>
      <c r="B803">
        <v>41</v>
      </c>
      <c r="C803">
        <v>14491857</v>
      </c>
    </row>
    <row r="804" spans="1:3" ht="15.75">
      <c r="A804" s="1">
        <v>1982</v>
      </c>
      <c r="B804">
        <v>42</v>
      </c>
      <c r="C804">
        <v>17034840</v>
      </c>
    </row>
    <row r="805" spans="1:3" ht="15.75">
      <c r="A805" s="1">
        <v>1982</v>
      </c>
      <c r="B805">
        <v>43</v>
      </c>
      <c r="C805">
        <v>20814329</v>
      </c>
    </row>
    <row r="806" spans="1:3" ht="15.75">
      <c r="A806" s="1">
        <v>1982</v>
      </c>
      <c r="B806">
        <v>44</v>
      </c>
      <c r="C806">
        <v>22658251</v>
      </c>
    </row>
    <row r="807" spans="1:3" ht="15.75">
      <c r="A807" s="1">
        <v>1982</v>
      </c>
      <c r="B807">
        <v>45</v>
      </c>
      <c r="C807">
        <v>25776082</v>
      </c>
    </row>
    <row r="808" spans="1:3" ht="15.75">
      <c r="A808" s="1">
        <v>1982</v>
      </c>
      <c r="B808">
        <v>46</v>
      </c>
      <c r="C808">
        <v>35444787</v>
      </c>
    </row>
    <row r="809" spans="1:3" ht="15.75">
      <c r="A809" s="1">
        <v>1982</v>
      </c>
      <c r="B809">
        <v>47</v>
      </c>
      <c r="C809">
        <v>35422722</v>
      </c>
    </row>
    <row r="810" spans="1:3" ht="15.75">
      <c r="A810" s="1">
        <v>1982</v>
      </c>
      <c r="B810">
        <v>48</v>
      </c>
      <c r="C810">
        <v>38949334</v>
      </c>
    </row>
    <row r="811" spans="1:3" ht="15.75">
      <c r="A811" s="1">
        <v>1982</v>
      </c>
      <c r="B811">
        <v>49</v>
      </c>
      <c r="C811">
        <v>39470220</v>
      </c>
    </row>
    <row r="812" spans="1:3" ht="15.75">
      <c r="A812" s="1">
        <v>1982</v>
      </c>
      <c r="B812">
        <v>50</v>
      </c>
      <c r="C812">
        <v>43374589</v>
      </c>
    </row>
    <row r="813" spans="1:3" ht="15.75">
      <c r="A813" s="1">
        <v>1982</v>
      </c>
      <c r="B813">
        <v>51</v>
      </c>
      <c r="C813">
        <v>43264266</v>
      </c>
    </row>
    <row r="814" spans="1:3" ht="15.75">
      <c r="A814" s="1">
        <v>1982</v>
      </c>
      <c r="B814">
        <v>52</v>
      </c>
      <c r="C814">
        <v>43850990</v>
      </c>
    </row>
    <row r="815" spans="1:3" ht="15.75">
      <c r="A815" s="1">
        <v>1982</v>
      </c>
      <c r="B815">
        <v>53</v>
      </c>
      <c r="C815">
        <v>45548573</v>
      </c>
    </row>
    <row r="816" spans="1:3" ht="15.75">
      <c r="A816" s="1">
        <v>1983</v>
      </c>
      <c r="B816">
        <v>1</v>
      </c>
      <c r="C816">
        <v>45998016</v>
      </c>
    </row>
    <row r="817" spans="1:3" ht="15.75">
      <c r="A817" s="1">
        <v>1983</v>
      </c>
      <c r="B817">
        <v>2</v>
      </c>
      <c r="C817">
        <v>46365166</v>
      </c>
    </row>
    <row r="818" spans="1:3" ht="15.75">
      <c r="A818" s="1">
        <v>1983</v>
      </c>
      <c r="B818">
        <v>3</v>
      </c>
      <c r="C818">
        <v>47813467</v>
      </c>
    </row>
    <row r="819" spans="1:3" ht="15.75">
      <c r="A819" s="1">
        <v>1983</v>
      </c>
      <c r="B819">
        <v>4</v>
      </c>
      <c r="C819">
        <v>46278033</v>
      </c>
    </row>
    <row r="820" spans="1:3" ht="15.75">
      <c r="A820" s="1">
        <v>1983</v>
      </c>
      <c r="B820">
        <v>5</v>
      </c>
      <c r="C820">
        <v>49094996</v>
      </c>
    </row>
    <row r="821" spans="1:3" ht="15.75">
      <c r="A821" s="1">
        <v>1983</v>
      </c>
      <c r="B821">
        <v>6</v>
      </c>
      <c r="C821">
        <v>46435597</v>
      </c>
    </row>
    <row r="822" spans="1:3" ht="15.75">
      <c r="A822" s="1">
        <v>1983</v>
      </c>
      <c r="B822">
        <v>7</v>
      </c>
      <c r="C822">
        <v>46192757</v>
      </c>
    </row>
    <row r="823" spans="1:3" ht="15.75">
      <c r="A823" s="1">
        <v>1983</v>
      </c>
      <c r="B823">
        <v>8</v>
      </c>
      <c r="C823">
        <v>45511059</v>
      </c>
    </row>
    <row r="824" spans="1:3" ht="15.75">
      <c r="A824" s="1">
        <v>1983</v>
      </c>
      <c r="B824">
        <v>9</v>
      </c>
      <c r="C824">
        <v>43368415</v>
      </c>
    </row>
    <row r="825" spans="1:3" ht="15.75">
      <c r="A825" s="1">
        <v>1983</v>
      </c>
      <c r="B825">
        <v>10</v>
      </c>
      <c r="C825">
        <v>41048023</v>
      </c>
    </row>
    <row r="826" spans="1:3" ht="15.75">
      <c r="A826" s="1">
        <v>1983</v>
      </c>
      <c r="B826">
        <v>11</v>
      </c>
      <c r="C826">
        <v>40723109</v>
      </c>
    </row>
    <row r="827" spans="1:3" ht="15.75">
      <c r="A827" s="1">
        <v>1983</v>
      </c>
      <c r="B827">
        <v>12</v>
      </c>
      <c r="C827">
        <v>39355452</v>
      </c>
    </row>
    <row r="828" spans="1:3" ht="15.75">
      <c r="A828" s="1">
        <v>1983</v>
      </c>
      <c r="B828">
        <v>13</v>
      </c>
      <c r="C828">
        <v>33678457</v>
      </c>
    </row>
    <row r="829" spans="1:3" ht="15.75">
      <c r="A829" s="1">
        <v>1983</v>
      </c>
      <c r="B829">
        <v>14</v>
      </c>
      <c r="C829">
        <v>31766113</v>
      </c>
    </row>
    <row r="830" spans="1:3" ht="15.75">
      <c r="A830" s="1">
        <v>1983</v>
      </c>
      <c r="B830">
        <v>15</v>
      </c>
      <c r="C830">
        <v>30341545</v>
      </c>
    </row>
    <row r="831" spans="1:3" ht="15.75">
      <c r="A831" s="1">
        <v>1983</v>
      </c>
      <c r="B831">
        <v>16</v>
      </c>
      <c r="C831">
        <v>28904754</v>
      </c>
    </row>
    <row r="832" spans="1:3" ht="15.75">
      <c r="A832" s="1">
        <v>1983</v>
      </c>
      <c r="B832">
        <v>17</v>
      </c>
      <c r="C832">
        <v>26410507</v>
      </c>
    </row>
    <row r="833" spans="1:3" ht="15.75">
      <c r="A833" s="1">
        <v>1983</v>
      </c>
      <c r="B833">
        <v>18</v>
      </c>
      <c r="C833">
        <v>24171282</v>
      </c>
    </row>
    <row r="834" spans="1:3" ht="15.75">
      <c r="A834" s="1">
        <v>1983</v>
      </c>
      <c r="B834">
        <v>19</v>
      </c>
      <c r="C834">
        <v>23429491</v>
      </c>
    </row>
    <row r="835" spans="1:3" ht="15.75">
      <c r="A835" s="1">
        <v>1983</v>
      </c>
      <c r="B835">
        <v>20</v>
      </c>
      <c r="C835">
        <v>19275556</v>
      </c>
    </row>
    <row r="836" spans="1:3" ht="15.75">
      <c r="A836" s="1">
        <v>1983</v>
      </c>
      <c r="B836">
        <v>21</v>
      </c>
      <c r="C836">
        <v>16360011</v>
      </c>
    </row>
    <row r="837" spans="1:3" ht="15.75">
      <c r="A837" s="1">
        <v>1983</v>
      </c>
      <c r="B837">
        <v>22</v>
      </c>
      <c r="C837">
        <v>14429909</v>
      </c>
    </row>
    <row r="838" spans="1:3" ht="15.75">
      <c r="A838" s="1">
        <v>1983</v>
      </c>
      <c r="B838">
        <v>23</v>
      </c>
      <c r="C838">
        <v>11687325</v>
      </c>
    </row>
    <row r="839" spans="1:3" ht="15.75">
      <c r="A839" s="1">
        <v>1983</v>
      </c>
      <c r="B839">
        <v>24</v>
      </c>
      <c r="C839">
        <v>9701745</v>
      </c>
    </row>
    <row r="840" spans="1:3" ht="15.75">
      <c r="A840" s="1">
        <v>1983</v>
      </c>
      <c r="B840">
        <v>25</v>
      </c>
      <c r="C840">
        <v>7800115</v>
      </c>
    </row>
    <row r="841" spans="1:3" ht="15.75">
      <c r="A841" s="1">
        <v>1983</v>
      </c>
      <c r="B841">
        <v>26</v>
      </c>
      <c r="C841">
        <v>6555565</v>
      </c>
    </row>
    <row r="842" spans="1:3" ht="15.75">
      <c r="A842" s="1">
        <v>1983</v>
      </c>
      <c r="B842">
        <v>27</v>
      </c>
      <c r="C842">
        <v>4590379</v>
      </c>
    </row>
    <row r="843" spans="1:3" ht="15.75">
      <c r="A843" s="1">
        <v>1983</v>
      </c>
      <c r="B843">
        <v>28</v>
      </c>
      <c r="C843">
        <v>4385573</v>
      </c>
    </row>
    <row r="844" spans="1:3" ht="15.75">
      <c r="A844" s="1">
        <v>1983</v>
      </c>
      <c r="B844">
        <v>29</v>
      </c>
      <c r="C844">
        <v>3479523</v>
      </c>
    </row>
    <row r="845" spans="1:3" ht="15.75">
      <c r="A845" s="1">
        <v>1983</v>
      </c>
      <c r="B845">
        <v>30</v>
      </c>
      <c r="C845">
        <v>3136521</v>
      </c>
    </row>
    <row r="846" spans="1:3" ht="15.75">
      <c r="A846" s="1">
        <v>1983</v>
      </c>
      <c r="B846">
        <v>31</v>
      </c>
      <c r="C846">
        <v>3308480</v>
      </c>
    </row>
    <row r="847" spans="1:3" ht="15.75">
      <c r="A847" s="1">
        <v>1983</v>
      </c>
      <c r="B847">
        <v>32</v>
      </c>
      <c r="C847">
        <v>3248578</v>
      </c>
    </row>
    <row r="848" spans="1:3" ht="15.75">
      <c r="A848" s="1">
        <v>1983</v>
      </c>
      <c r="B848">
        <v>33</v>
      </c>
      <c r="C848">
        <v>2970938</v>
      </c>
    </row>
    <row r="849" spans="1:3" ht="15.75">
      <c r="A849" s="1">
        <v>1983</v>
      </c>
      <c r="B849">
        <v>34</v>
      </c>
      <c r="C849">
        <v>3096200</v>
      </c>
    </row>
    <row r="850" spans="1:3" ht="15.75">
      <c r="A850" s="1">
        <v>1983</v>
      </c>
      <c r="B850">
        <v>35</v>
      </c>
      <c r="C850">
        <v>2975445</v>
      </c>
    </row>
    <row r="851" spans="1:3" ht="15.75">
      <c r="A851" s="1">
        <v>1983</v>
      </c>
      <c r="B851">
        <v>36</v>
      </c>
      <c r="C851">
        <v>3162120</v>
      </c>
    </row>
    <row r="852" spans="1:3" ht="15.75">
      <c r="A852" s="1">
        <v>1983</v>
      </c>
      <c r="B852">
        <v>37</v>
      </c>
      <c r="C852">
        <v>5096059</v>
      </c>
    </row>
    <row r="853" spans="1:3" ht="15.75">
      <c r="A853" s="1">
        <v>1983</v>
      </c>
      <c r="B853">
        <v>38</v>
      </c>
      <c r="C853">
        <v>5732488</v>
      </c>
    </row>
    <row r="854" spans="1:3" ht="15.75">
      <c r="A854" s="1">
        <v>1983</v>
      </c>
      <c r="B854">
        <v>39</v>
      </c>
      <c r="C854">
        <v>10231685</v>
      </c>
    </row>
    <row r="855" spans="1:3" ht="15.75">
      <c r="A855" s="1">
        <v>1983</v>
      </c>
      <c r="B855">
        <v>40</v>
      </c>
      <c r="C855">
        <v>14152757</v>
      </c>
    </row>
    <row r="856" spans="1:3" ht="15.75">
      <c r="A856" s="1">
        <v>1983</v>
      </c>
      <c r="B856">
        <v>41</v>
      </c>
      <c r="C856">
        <v>18103412</v>
      </c>
    </row>
    <row r="857" spans="1:3" ht="15.75">
      <c r="A857" s="1">
        <v>1983</v>
      </c>
      <c r="B857">
        <v>42</v>
      </c>
      <c r="C857">
        <v>19238967</v>
      </c>
    </row>
    <row r="858" spans="1:3" ht="15.75">
      <c r="A858" s="1">
        <v>1983</v>
      </c>
      <c r="B858">
        <v>43</v>
      </c>
      <c r="C858">
        <v>20137001</v>
      </c>
    </row>
    <row r="859" spans="1:3" ht="15.75">
      <c r="A859" s="1">
        <v>1983</v>
      </c>
      <c r="B859">
        <v>44</v>
      </c>
      <c r="C859">
        <v>22366046</v>
      </c>
    </row>
    <row r="860" spans="1:3" ht="15.75">
      <c r="A860" s="1">
        <v>1983</v>
      </c>
      <c r="B860">
        <v>45</v>
      </c>
      <c r="C860">
        <v>30873607</v>
      </c>
    </row>
    <row r="861" spans="1:3" ht="15.75">
      <c r="A861" s="1">
        <v>1983</v>
      </c>
      <c r="B861">
        <v>46</v>
      </c>
      <c r="C861">
        <v>34098008</v>
      </c>
    </row>
    <row r="862" spans="1:3" ht="15.75">
      <c r="A862" s="1">
        <v>1983</v>
      </c>
      <c r="B862">
        <v>47</v>
      </c>
      <c r="C862">
        <v>40465007</v>
      </c>
    </row>
    <row r="863" spans="1:3" ht="15.75">
      <c r="A863" s="1">
        <v>1983</v>
      </c>
      <c r="B863">
        <v>48</v>
      </c>
      <c r="C863">
        <v>41908752</v>
      </c>
    </row>
    <row r="864" spans="1:3" ht="15.75">
      <c r="A864" s="1">
        <v>1983</v>
      </c>
      <c r="B864">
        <v>49</v>
      </c>
      <c r="C864">
        <v>42235153</v>
      </c>
    </row>
    <row r="865" spans="1:3" ht="15.75">
      <c r="A865" s="1">
        <v>1983</v>
      </c>
      <c r="B865">
        <v>50</v>
      </c>
      <c r="C865">
        <v>44357637</v>
      </c>
    </row>
    <row r="866" spans="1:3" ht="15.75">
      <c r="A866" s="1">
        <v>1983</v>
      </c>
      <c r="B866">
        <v>51</v>
      </c>
      <c r="C866">
        <v>47268731</v>
      </c>
    </row>
    <row r="867" spans="1:3" ht="15.75">
      <c r="A867" s="1">
        <v>1983</v>
      </c>
      <c r="B867">
        <v>52</v>
      </c>
      <c r="C867">
        <v>46000141</v>
      </c>
    </row>
    <row r="868" spans="1:3" ht="15.75">
      <c r="A868" s="1">
        <v>1984</v>
      </c>
      <c r="B868">
        <v>1</v>
      </c>
      <c r="C868">
        <v>44867532</v>
      </c>
    </row>
    <row r="869" spans="1:3" ht="15.75">
      <c r="A869" s="1">
        <v>1984</v>
      </c>
      <c r="B869">
        <v>2</v>
      </c>
      <c r="C869">
        <v>48082065</v>
      </c>
    </row>
    <row r="870" spans="1:3" ht="15.75">
      <c r="A870" s="1">
        <v>1984</v>
      </c>
      <c r="B870">
        <v>3</v>
      </c>
      <c r="C870">
        <v>47550659</v>
      </c>
    </row>
    <row r="871" spans="1:3" ht="15.75">
      <c r="A871" s="1">
        <v>1984</v>
      </c>
      <c r="B871">
        <v>4</v>
      </c>
      <c r="C871">
        <v>45841421</v>
      </c>
    </row>
    <row r="872" spans="1:3" ht="15.75">
      <c r="A872" s="1">
        <v>1984</v>
      </c>
      <c r="B872">
        <v>5</v>
      </c>
      <c r="C872">
        <v>45450197</v>
      </c>
    </row>
    <row r="873" spans="1:3" ht="15.75">
      <c r="A873" s="1">
        <v>1984</v>
      </c>
      <c r="B873">
        <v>6</v>
      </c>
      <c r="C873">
        <v>45238556</v>
      </c>
    </row>
    <row r="874" spans="1:3" ht="15.75">
      <c r="A874" s="1">
        <v>1984</v>
      </c>
      <c r="B874">
        <v>7</v>
      </c>
      <c r="C874">
        <v>45106408</v>
      </c>
    </row>
    <row r="875" spans="1:3" ht="15.75">
      <c r="A875" s="1">
        <v>1984</v>
      </c>
      <c r="B875">
        <v>8</v>
      </c>
      <c r="C875">
        <v>45109531</v>
      </c>
    </row>
    <row r="876" spans="1:3" ht="15.75">
      <c r="A876" s="1">
        <v>1984</v>
      </c>
      <c r="B876">
        <v>9</v>
      </c>
      <c r="C876">
        <v>43828579</v>
      </c>
    </row>
    <row r="877" spans="1:3" ht="15.75">
      <c r="A877" s="1">
        <v>1984</v>
      </c>
      <c r="B877">
        <v>10</v>
      </c>
      <c r="C877">
        <v>43486363</v>
      </c>
    </row>
    <row r="878" spans="1:3" ht="15.75">
      <c r="A878" s="1">
        <v>1984</v>
      </c>
      <c r="B878">
        <v>11</v>
      </c>
      <c r="C878">
        <v>41473254</v>
      </c>
    </row>
    <row r="879" spans="1:3" ht="15.75">
      <c r="A879" s="1">
        <v>1984</v>
      </c>
      <c r="B879">
        <v>12</v>
      </c>
      <c r="C879">
        <v>39688692</v>
      </c>
    </row>
    <row r="880" spans="1:3" ht="15.75">
      <c r="A880" s="1">
        <v>1984</v>
      </c>
      <c r="B880">
        <v>13</v>
      </c>
      <c r="C880">
        <v>36595610</v>
      </c>
    </row>
    <row r="881" spans="1:3" ht="15.75">
      <c r="A881" s="1">
        <v>1984</v>
      </c>
      <c r="B881">
        <v>14</v>
      </c>
      <c r="C881">
        <v>34455402</v>
      </c>
    </row>
    <row r="882" spans="1:3" ht="15.75">
      <c r="A882" s="1">
        <v>1984</v>
      </c>
      <c r="B882">
        <v>15</v>
      </c>
      <c r="C882">
        <v>31156225</v>
      </c>
    </row>
    <row r="883" spans="1:3" ht="15.75">
      <c r="A883" s="1">
        <v>1984</v>
      </c>
      <c r="B883">
        <v>16</v>
      </c>
      <c r="C883">
        <v>29156588</v>
      </c>
    </row>
    <row r="884" spans="1:3" ht="15.75">
      <c r="A884" s="1">
        <v>1984</v>
      </c>
      <c r="B884">
        <v>17</v>
      </c>
      <c r="C884">
        <v>25970829</v>
      </c>
    </row>
    <row r="885" spans="1:3" ht="15.75">
      <c r="A885" s="1">
        <v>1984</v>
      </c>
      <c r="B885">
        <v>18</v>
      </c>
      <c r="C885">
        <v>24286091</v>
      </c>
    </row>
    <row r="886" spans="1:3" ht="15.75">
      <c r="A886" s="1">
        <v>1984</v>
      </c>
      <c r="B886">
        <v>19</v>
      </c>
      <c r="C886">
        <v>20832844</v>
      </c>
    </row>
    <row r="887" spans="1:3" ht="15.75">
      <c r="A887" s="1">
        <v>1984</v>
      </c>
      <c r="B887">
        <v>20</v>
      </c>
      <c r="C887">
        <v>16198089</v>
      </c>
    </row>
    <row r="888" spans="1:3" ht="15.75">
      <c r="A888" s="1">
        <v>1984</v>
      </c>
      <c r="B888">
        <v>21</v>
      </c>
      <c r="C888">
        <v>15410892</v>
      </c>
    </row>
    <row r="889" spans="1:3" ht="15.75">
      <c r="A889" s="1">
        <v>1984</v>
      </c>
      <c r="B889">
        <v>22</v>
      </c>
      <c r="C889">
        <v>12206838</v>
      </c>
    </row>
    <row r="890" spans="1:3" ht="15.75">
      <c r="A890" s="1">
        <v>1984</v>
      </c>
      <c r="B890">
        <v>23</v>
      </c>
      <c r="C890">
        <v>10766798</v>
      </c>
    </row>
    <row r="891" spans="1:3" ht="15.75">
      <c r="A891" s="1">
        <v>1984</v>
      </c>
      <c r="B891">
        <v>24</v>
      </c>
      <c r="C891">
        <v>7738917</v>
      </c>
    </row>
    <row r="892" spans="1:3" ht="15.75">
      <c r="A892" s="1">
        <v>1984</v>
      </c>
      <c r="B892">
        <v>25</v>
      </c>
      <c r="C892">
        <v>7359055</v>
      </c>
    </row>
    <row r="893" spans="1:3" ht="15.75">
      <c r="A893" s="1">
        <v>1984</v>
      </c>
      <c r="B893">
        <v>26</v>
      </c>
      <c r="C893">
        <v>4784890</v>
      </c>
    </row>
    <row r="894" spans="1:3" ht="15.75">
      <c r="A894" s="1">
        <v>1984</v>
      </c>
      <c r="B894">
        <v>27</v>
      </c>
      <c r="C894">
        <v>4255482</v>
      </c>
    </row>
    <row r="895" spans="1:3" ht="15.75">
      <c r="A895" s="1">
        <v>1984</v>
      </c>
      <c r="B895">
        <v>28</v>
      </c>
      <c r="C895">
        <v>3268172</v>
      </c>
    </row>
    <row r="896" spans="1:3" ht="15.75">
      <c r="A896" s="1">
        <v>1984</v>
      </c>
      <c r="B896">
        <v>29</v>
      </c>
      <c r="C896">
        <v>3148253</v>
      </c>
    </row>
    <row r="897" spans="1:3" ht="15.75">
      <c r="A897" s="1">
        <v>1984</v>
      </c>
      <c r="B897">
        <v>30</v>
      </c>
      <c r="C897">
        <v>2621264</v>
      </c>
    </row>
    <row r="898" spans="1:3" ht="15.75">
      <c r="A898" s="1">
        <v>1984</v>
      </c>
      <c r="B898">
        <v>31</v>
      </c>
      <c r="C898">
        <v>2540851</v>
      </c>
    </row>
    <row r="899" spans="1:3" ht="15.75">
      <c r="A899" s="1">
        <v>1984</v>
      </c>
      <c r="B899">
        <v>32</v>
      </c>
      <c r="C899">
        <v>2378182</v>
      </c>
    </row>
    <row r="900" spans="1:3" ht="15.75">
      <c r="A900" s="1">
        <v>1984</v>
      </c>
      <c r="B900">
        <v>33</v>
      </c>
      <c r="C900">
        <v>2360322</v>
      </c>
    </row>
    <row r="901" spans="1:3" ht="15.75">
      <c r="A901" s="1">
        <v>1984</v>
      </c>
      <c r="B901">
        <v>34</v>
      </c>
      <c r="C901">
        <v>2695183</v>
      </c>
    </row>
    <row r="902" spans="1:3" ht="15.75">
      <c r="A902" s="1">
        <v>1984</v>
      </c>
      <c r="B902">
        <v>35</v>
      </c>
      <c r="C902">
        <v>2689811</v>
      </c>
    </row>
    <row r="903" spans="1:3" ht="15.75">
      <c r="A903" s="1">
        <v>1984</v>
      </c>
      <c r="B903">
        <v>36</v>
      </c>
      <c r="C903">
        <v>2957682</v>
      </c>
    </row>
    <row r="904" spans="1:3" ht="15.75">
      <c r="A904" s="1">
        <v>1984</v>
      </c>
      <c r="B904">
        <v>37</v>
      </c>
      <c r="C904">
        <v>3685334</v>
      </c>
    </row>
    <row r="905" spans="1:3" ht="15.75">
      <c r="A905" s="1">
        <v>1984</v>
      </c>
      <c r="B905">
        <v>38</v>
      </c>
      <c r="C905">
        <v>4226990</v>
      </c>
    </row>
    <row r="906" spans="1:3" ht="15.75">
      <c r="A906" s="1">
        <v>1984</v>
      </c>
      <c r="B906">
        <v>39</v>
      </c>
      <c r="C906">
        <v>5569596</v>
      </c>
    </row>
    <row r="907" spans="1:3" ht="15.75">
      <c r="A907" s="1">
        <v>1984</v>
      </c>
      <c r="B907">
        <v>40</v>
      </c>
      <c r="C907">
        <v>9581784</v>
      </c>
    </row>
    <row r="908" spans="1:3" ht="15.75">
      <c r="A908" s="1">
        <v>1984</v>
      </c>
      <c r="B908">
        <v>41</v>
      </c>
      <c r="C908">
        <v>16664897</v>
      </c>
    </row>
    <row r="909" spans="1:3" ht="15.75">
      <c r="A909" s="1">
        <v>1984</v>
      </c>
      <c r="B909">
        <v>42</v>
      </c>
      <c r="C909">
        <v>18703687</v>
      </c>
    </row>
    <row r="910" spans="1:3" ht="15.75">
      <c r="A910" s="1">
        <v>1984</v>
      </c>
      <c r="B910">
        <v>43</v>
      </c>
      <c r="C910">
        <v>23086623</v>
      </c>
    </row>
    <row r="911" spans="1:3" ht="15.75">
      <c r="A911" s="1">
        <v>1984</v>
      </c>
      <c r="B911">
        <v>44</v>
      </c>
      <c r="C911">
        <v>29651228</v>
      </c>
    </row>
    <row r="912" spans="1:3" ht="15.75">
      <c r="A912" s="1">
        <v>1984</v>
      </c>
      <c r="B912">
        <v>45</v>
      </c>
      <c r="C912">
        <v>31936582</v>
      </c>
    </row>
    <row r="913" spans="1:3" ht="15.75">
      <c r="A913" s="1">
        <v>1984</v>
      </c>
      <c r="B913">
        <v>46</v>
      </c>
      <c r="C913">
        <v>35367522</v>
      </c>
    </row>
    <row r="914" spans="1:3" ht="15.75">
      <c r="A914" s="1">
        <v>1984</v>
      </c>
      <c r="B914">
        <v>47</v>
      </c>
      <c r="C914">
        <v>33625745</v>
      </c>
    </row>
    <row r="915" spans="1:3" ht="15.75">
      <c r="A915" s="1">
        <v>1984</v>
      </c>
      <c r="B915">
        <v>48</v>
      </c>
      <c r="C915">
        <v>36895652</v>
      </c>
    </row>
    <row r="916" spans="1:3" ht="15.75">
      <c r="A916" s="1">
        <v>1984</v>
      </c>
      <c r="B916">
        <v>49</v>
      </c>
      <c r="C916">
        <v>38328225</v>
      </c>
    </row>
    <row r="917" spans="1:3" ht="15.75">
      <c r="A917" s="1">
        <v>1984</v>
      </c>
      <c r="B917">
        <v>50</v>
      </c>
      <c r="C917">
        <v>41146706</v>
      </c>
    </row>
    <row r="918" spans="1:3" ht="15.75">
      <c r="A918" s="1">
        <v>1984</v>
      </c>
      <c r="B918">
        <v>51</v>
      </c>
      <c r="C918">
        <v>45553149</v>
      </c>
    </row>
    <row r="919" spans="1:3" ht="15.75">
      <c r="A919" s="1">
        <v>1984</v>
      </c>
      <c r="B919">
        <v>52</v>
      </c>
      <c r="C919">
        <v>46561182</v>
      </c>
    </row>
    <row r="920" spans="1:3" ht="15.75">
      <c r="A920" s="1">
        <v>1985</v>
      </c>
      <c r="B920">
        <v>1</v>
      </c>
      <c r="C920">
        <v>49241982</v>
      </c>
    </row>
    <row r="921" spans="1:3" ht="15.75">
      <c r="A921" s="1">
        <v>1985</v>
      </c>
      <c r="B921">
        <v>2</v>
      </c>
      <c r="C921">
        <v>51571578</v>
      </c>
    </row>
    <row r="922" spans="1:3" ht="15.75">
      <c r="A922" s="1">
        <v>1985</v>
      </c>
      <c r="B922">
        <v>3</v>
      </c>
      <c r="C922">
        <v>50808085</v>
      </c>
    </row>
    <row r="923" spans="1:3" ht="15.75">
      <c r="A923" s="1">
        <v>1985</v>
      </c>
      <c r="B923">
        <v>4</v>
      </c>
      <c r="C923">
        <v>49782897</v>
      </c>
    </row>
    <row r="924" spans="1:3" ht="15.75">
      <c r="A924" s="1">
        <v>1985</v>
      </c>
      <c r="B924">
        <v>5</v>
      </c>
      <c r="C924">
        <v>48602259</v>
      </c>
    </row>
    <row r="925" spans="1:3" ht="15.75">
      <c r="A925" s="1">
        <v>1985</v>
      </c>
      <c r="B925">
        <v>6</v>
      </c>
      <c r="C925">
        <v>48941256</v>
      </c>
    </row>
    <row r="926" spans="1:3" ht="15.75">
      <c r="A926" s="1">
        <v>1985</v>
      </c>
      <c r="B926">
        <v>7</v>
      </c>
      <c r="C926">
        <v>48431280</v>
      </c>
    </row>
    <row r="927" spans="1:3" ht="15.75">
      <c r="A927" s="1">
        <v>1985</v>
      </c>
      <c r="B927">
        <v>8</v>
      </c>
      <c r="C927">
        <v>48987910</v>
      </c>
    </row>
    <row r="928" spans="1:3" ht="15.75">
      <c r="A928" s="1">
        <v>1985</v>
      </c>
      <c r="B928">
        <v>9</v>
      </c>
      <c r="C928">
        <v>46596757</v>
      </c>
    </row>
    <row r="929" spans="1:3" ht="15.75">
      <c r="A929" s="1">
        <v>1985</v>
      </c>
      <c r="B929">
        <v>10</v>
      </c>
      <c r="C929">
        <v>47379542</v>
      </c>
    </row>
    <row r="930" spans="1:3" ht="15.75">
      <c r="A930" s="1">
        <v>1985</v>
      </c>
      <c r="B930">
        <v>11</v>
      </c>
      <c r="C930">
        <v>45610871</v>
      </c>
    </row>
    <row r="931" spans="1:3" ht="15.75">
      <c r="A931" s="1">
        <v>1985</v>
      </c>
      <c r="B931">
        <v>12</v>
      </c>
      <c r="C931">
        <v>41638507</v>
      </c>
    </row>
    <row r="932" spans="1:3" ht="15.75">
      <c r="A932" s="1">
        <v>1985</v>
      </c>
      <c r="B932">
        <v>13</v>
      </c>
      <c r="C932">
        <v>40658645</v>
      </c>
    </row>
    <row r="933" spans="1:3" ht="15.75">
      <c r="A933" s="1">
        <v>1985</v>
      </c>
      <c r="B933">
        <v>14</v>
      </c>
      <c r="C933">
        <v>37587674</v>
      </c>
    </row>
    <row r="934" spans="1:3" ht="15.75">
      <c r="A934" s="1">
        <v>1985</v>
      </c>
      <c r="B934">
        <v>15</v>
      </c>
      <c r="C934">
        <v>32790747</v>
      </c>
    </row>
    <row r="935" spans="1:3" ht="15.75">
      <c r="A935" s="1">
        <v>1985</v>
      </c>
      <c r="B935">
        <v>16</v>
      </c>
      <c r="C935">
        <v>31100229</v>
      </c>
    </row>
    <row r="936" spans="1:3" ht="15.75">
      <c r="A936" s="1">
        <v>1985</v>
      </c>
      <c r="B936">
        <v>17</v>
      </c>
      <c r="C936">
        <v>29141678</v>
      </c>
    </row>
    <row r="937" spans="1:3" ht="15.75">
      <c r="A937" s="1">
        <v>1985</v>
      </c>
      <c r="B937">
        <v>18</v>
      </c>
      <c r="C937">
        <v>25576059</v>
      </c>
    </row>
    <row r="938" spans="1:3" ht="15.75">
      <c r="A938" s="1">
        <v>1985</v>
      </c>
      <c r="B938">
        <v>19</v>
      </c>
      <c r="C938">
        <v>23417456</v>
      </c>
    </row>
    <row r="939" spans="1:3" ht="15.75">
      <c r="A939" s="1">
        <v>1985</v>
      </c>
      <c r="B939">
        <v>20</v>
      </c>
      <c r="C939">
        <v>21411824</v>
      </c>
    </row>
    <row r="940" spans="1:3" ht="15.75">
      <c r="A940" s="1">
        <v>1985</v>
      </c>
      <c r="B940">
        <v>21</v>
      </c>
      <c r="C940">
        <v>21623666</v>
      </c>
    </row>
    <row r="941" spans="1:3" ht="15.75">
      <c r="A941" s="1">
        <v>1985</v>
      </c>
      <c r="B941">
        <v>22</v>
      </c>
      <c r="C941">
        <v>19807606</v>
      </c>
    </row>
    <row r="942" spans="1:3" ht="15.75">
      <c r="A942" s="1">
        <v>1985</v>
      </c>
      <c r="B942">
        <v>23</v>
      </c>
      <c r="C942">
        <v>16454214</v>
      </c>
    </row>
    <row r="943" spans="1:3" ht="15.75">
      <c r="A943" s="1">
        <v>1985</v>
      </c>
      <c r="B943">
        <v>24</v>
      </c>
      <c r="C943">
        <v>14198511</v>
      </c>
    </row>
    <row r="944" spans="1:3" ht="15.75">
      <c r="A944" s="1">
        <v>1985</v>
      </c>
      <c r="B944">
        <v>25</v>
      </c>
      <c r="C944">
        <v>11379013</v>
      </c>
    </row>
    <row r="945" spans="1:3" ht="15.75">
      <c r="A945" s="1">
        <v>1985</v>
      </c>
      <c r="B945">
        <v>26</v>
      </c>
      <c r="C945">
        <v>8103560</v>
      </c>
    </row>
    <row r="946" spans="1:3" ht="15.75">
      <c r="A946" s="1">
        <v>1985</v>
      </c>
      <c r="B946">
        <v>27</v>
      </c>
      <c r="C946">
        <v>6034664</v>
      </c>
    </row>
    <row r="947" spans="1:3" ht="15.75">
      <c r="A947" s="1">
        <v>1985</v>
      </c>
      <c r="B947">
        <v>28</v>
      </c>
      <c r="C947">
        <v>5909433</v>
      </c>
    </row>
    <row r="948" spans="1:3" ht="15.75">
      <c r="A948" s="1">
        <v>1985</v>
      </c>
      <c r="B948">
        <v>29</v>
      </c>
      <c r="C948">
        <v>4127439</v>
      </c>
    </row>
    <row r="949" spans="1:3" ht="15.75">
      <c r="A949" s="1">
        <v>1985</v>
      </c>
      <c r="B949">
        <v>30</v>
      </c>
      <c r="C949">
        <v>3572364</v>
      </c>
    </row>
    <row r="950" spans="1:3" ht="15.75">
      <c r="A950" s="1">
        <v>1985</v>
      </c>
      <c r="B950">
        <v>31</v>
      </c>
      <c r="C950">
        <v>3811285</v>
      </c>
    </row>
    <row r="951" spans="1:3" ht="15.75">
      <c r="A951" s="1">
        <v>1985</v>
      </c>
      <c r="B951">
        <v>32</v>
      </c>
      <c r="C951">
        <v>2850425</v>
      </c>
    </row>
    <row r="952" spans="1:3" ht="15.75">
      <c r="A952" s="1">
        <v>1985</v>
      </c>
      <c r="B952">
        <v>33</v>
      </c>
      <c r="C952">
        <v>2840102</v>
      </c>
    </row>
    <row r="953" spans="1:3" ht="15.75">
      <c r="A953" s="1">
        <v>1985</v>
      </c>
      <c r="B953">
        <v>34</v>
      </c>
      <c r="C953">
        <v>2661288</v>
      </c>
    </row>
    <row r="954" spans="1:3" ht="15.75">
      <c r="A954" s="1">
        <v>1985</v>
      </c>
      <c r="B954">
        <v>35</v>
      </c>
      <c r="C954">
        <v>3040643</v>
      </c>
    </row>
    <row r="955" spans="1:3" ht="15.75">
      <c r="A955" s="1">
        <v>1985</v>
      </c>
      <c r="B955">
        <v>36</v>
      </c>
      <c r="C955">
        <v>3481890</v>
      </c>
    </row>
    <row r="956" spans="1:3" ht="15.75">
      <c r="A956" s="1">
        <v>1985</v>
      </c>
      <c r="B956">
        <v>37</v>
      </c>
      <c r="C956">
        <v>3964841</v>
      </c>
    </row>
    <row r="957" spans="1:3" ht="15.75">
      <c r="A957" s="1">
        <v>1985</v>
      </c>
      <c r="B957">
        <v>38</v>
      </c>
      <c r="C957">
        <v>4609219</v>
      </c>
    </row>
    <row r="958" spans="1:3" ht="15.75">
      <c r="A958" s="1">
        <v>1985</v>
      </c>
      <c r="B958">
        <v>39</v>
      </c>
      <c r="C958">
        <v>6581978</v>
      </c>
    </row>
    <row r="959" spans="1:3" ht="15.75">
      <c r="A959" s="1">
        <v>1985</v>
      </c>
      <c r="B959">
        <v>40</v>
      </c>
      <c r="C959">
        <v>7215470</v>
      </c>
    </row>
    <row r="960" spans="1:3" ht="15.75">
      <c r="A960" s="1">
        <v>1985</v>
      </c>
      <c r="B960">
        <v>41</v>
      </c>
      <c r="C960">
        <v>15976462</v>
      </c>
    </row>
    <row r="961" spans="1:3" ht="15.75">
      <c r="A961" s="1">
        <v>1985</v>
      </c>
      <c r="B961">
        <v>42</v>
      </c>
      <c r="C961">
        <v>21203102</v>
      </c>
    </row>
    <row r="962" spans="1:3" ht="15.75">
      <c r="A962" s="1">
        <v>1985</v>
      </c>
      <c r="B962">
        <v>43</v>
      </c>
      <c r="C962">
        <v>21521053</v>
      </c>
    </row>
    <row r="963" spans="1:3" ht="15.75">
      <c r="A963" s="1">
        <v>1985</v>
      </c>
      <c r="B963">
        <v>44</v>
      </c>
      <c r="C963">
        <v>26524097</v>
      </c>
    </row>
    <row r="964" spans="1:3" ht="15.75">
      <c r="A964" s="1">
        <v>1985</v>
      </c>
      <c r="B964">
        <v>45</v>
      </c>
      <c r="C964">
        <v>32334879</v>
      </c>
    </row>
    <row r="965" spans="1:3" ht="15.75">
      <c r="A965" s="1">
        <v>1985</v>
      </c>
      <c r="B965">
        <v>46</v>
      </c>
      <c r="C965">
        <v>39114761</v>
      </c>
    </row>
    <row r="966" spans="1:3" ht="15.75">
      <c r="A966" s="1">
        <v>1985</v>
      </c>
      <c r="B966">
        <v>47</v>
      </c>
      <c r="C966">
        <v>42130107</v>
      </c>
    </row>
    <row r="967" spans="1:3" ht="15.75">
      <c r="A967" s="1">
        <v>1985</v>
      </c>
      <c r="B967">
        <v>48</v>
      </c>
      <c r="C967">
        <v>47120255</v>
      </c>
    </row>
    <row r="968" spans="1:3" ht="15.75">
      <c r="A968" s="1">
        <v>1985</v>
      </c>
      <c r="B968">
        <v>49</v>
      </c>
      <c r="C968">
        <v>48467526</v>
      </c>
    </row>
    <row r="969" spans="1:3" ht="15.75">
      <c r="A969" s="1">
        <v>1985</v>
      </c>
      <c r="B969">
        <v>50</v>
      </c>
      <c r="C969">
        <v>46375411</v>
      </c>
    </row>
    <row r="970" spans="1:3" ht="15.75">
      <c r="A970" s="1">
        <v>1985</v>
      </c>
      <c r="B970">
        <v>51</v>
      </c>
      <c r="C970">
        <v>44885430</v>
      </c>
    </row>
    <row r="971" spans="1:3" ht="15.75">
      <c r="A971" s="1">
        <v>1985</v>
      </c>
      <c r="B971">
        <v>52</v>
      </c>
      <c r="C971">
        <v>44992152</v>
      </c>
    </row>
    <row r="972" spans="1:3" ht="15.75">
      <c r="A972" s="1">
        <v>1986</v>
      </c>
      <c r="B972">
        <v>1</v>
      </c>
      <c r="C972">
        <v>46312981</v>
      </c>
    </row>
    <row r="973" spans="1:3" ht="15.75">
      <c r="A973" s="1">
        <v>1986</v>
      </c>
      <c r="B973">
        <v>2</v>
      </c>
      <c r="C973">
        <v>46374693</v>
      </c>
    </row>
    <row r="974" spans="1:3" ht="15.75">
      <c r="A974" s="1">
        <v>1986</v>
      </c>
      <c r="B974">
        <v>3</v>
      </c>
      <c r="C974">
        <v>45563127</v>
      </c>
    </row>
    <row r="975" spans="1:3" ht="15.75">
      <c r="A975" s="1">
        <v>1986</v>
      </c>
      <c r="B975">
        <v>4</v>
      </c>
      <c r="C975">
        <v>47107057</v>
      </c>
    </row>
    <row r="976" spans="1:3" ht="15.75">
      <c r="A976" s="1">
        <v>1986</v>
      </c>
      <c r="B976">
        <v>5</v>
      </c>
      <c r="C976">
        <v>46647649</v>
      </c>
    </row>
    <row r="977" spans="1:3" ht="15.75">
      <c r="A977" s="1">
        <v>1986</v>
      </c>
      <c r="B977">
        <v>6</v>
      </c>
      <c r="C977">
        <v>47737958</v>
      </c>
    </row>
    <row r="978" spans="1:3" ht="15.75">
      <c r="A978" s="1">
        <v>1986</v>
      </c>
      <c r="B978">
        <v>7</v>
      </c>
      <c r="C978">
        <v>49655670</v>
      </c>
    </row>
    <row r="979" spans="1:3" ht="15.75">
      <c r="A979" s="1">
        <v>1986</v>
      </c>
      <c r="B979">
        <v>8</v>
      </c>
      <c r="C979">
        <v>48432870</v>
      </c>
    </row>
    <row r="980" spans="1:3" ht="15.75">
      <c r="A980" s="1">
        <v>1986</v>
      </c>
      <c r="B980">
        <v>9</v>
      </c>
      <c r="C980">
        <v>45242032</v>
      </c>
    </row>
    <row r="981" spans="1:3" ht="15.75">
      <c r="A981" s="1">
        <v>1986</v>
      </c>
      <c r="B981">
        <v>10</v>
      </c>
      <c r="C981">
        <v>42048020</v>
      </c>
    </row>
    <row r="982" spans="1:3" ht="15.75">
      <c r="A982" s="1">
        <v>1986</v>
      </c>
      <c r="B982">
        <v>11</v>
      </c>
      <c r="C982">
        <v>41327176</v>
      </c>
    </row>
    <row r="983" spans="1:3" ht="15.75">
      <c r="A983" s="1">
        <v>1986</v>
      </c>
      <c r="B983">
        <v>12</v>
      </c>
      <c r="C983">
        <v>37421103</v>
      </c>
    </row>
    <row r="984" spans="1:3" ht="15.75">
      <c r="A984" s="1">
        <v>1986</v>
      </c>
      <c r="B984">
        <v>13</v>
      </c>
      <c r="C984">
        <v>36632452</v>
      </c>
    </row>
    <row r="985" spans="1:3" ht="15.75">
      <c r="A985" s="1">
        <v>1986</v>
      </c>
      <c r="B985">
        <v>14</v>
      </c>
      <c r="C985">
        <v>34985316</v>
      </c>
    </row>
    <row r="986" spans="1:3" ht="15.75">
      <c r="A986" s="1">
        <v>1986</v>
      </c>
      <c r="B986">
        <v>15</v>
      </c>
      <c r="C986">
        <v>31873785</v>
      </c>
    </row>
    <row r="987" spans="1:3" ht="15.75">
      <c r="A987" s="1">
        <v>1986</v>
      </c>
      <c r="B987">
        <v>16</v>
      </c>
      <c r="C987">
        <v>29637775</v>
      </c>
    </row>
    <row r="988" spans="1:3" ht="15.75">
      <c r="A988" s="1">
        <v>1986</v>
      </c>
      <c r="B988">
        <v>17</v>
      </c>
      <c r="C988">
        <v>26829437</v>
      </c>
    </row>
    <row r="989" spans="1:3" ht="15.75">
      <c r="A989" s="1">
        <v>1986</v>
      </c>
      <c r="B989">
        <v>18</v>
      </c>
      <c r="C989">
        <v>24160849</v>
      </c>
    </row>
    <row r="990" spans="1:3" ht="15.75">
      <c r="A990" s="1">
        <v>1986</v>
      </c>
      <c r="B990">
        <v>19</v>
      </c>
      <c r="C990">
        <v>23568037</v>
      </c>
    </row>
    <row r="991" spans="1:3" ht="15.75">
      <c r="A991" s="1">
        <v>1986</v>
      </c>
      <c r="B991">
        <v>20</v>
      </c>
      <c r="C991">
        <v>20142557</v>
      </c>
    </row>
    <row r="992" spans="1:3" ht="15.75">
      <c r="A992" s="1">
        <v>1986</v>
      </c>
      <c r="B992">
        <v>21</v>
      </c>
      <c r="C992">
        <v>18603009</v>
      </c>
    </row>
    <row r="993" spans="1:3" ht="15.75">
      <c r="A993" s="1">
        <v>1986</v>
      </c>
      <c r="B993">
        <v>22</v>
      </c>
      <c r="C993">
        <v>15612326</v>
      </c>
    </row>
    <row r="994" spans="1:3" ht="15.75">
      <c r="A994" s="1">
        <v>1986</v>
      </c>
      <c r="B994">
        <v>23</v>
      </c>
      <c r="C994">
        <v>14792201</v>
      </c>
    </row>
    <row r="995" spans="1:3" ht="15.75">
      <c r="A995" s="1">
        <v>1986</v>
      </c>
      <c r="B995">
        <v>24</v>
      </c>
      <c r="C995">
        <v>10777608</v>
      </c>
    </row>
    <row r="996" spans="1:3" ht="15.75">
      <c r="A996" s="1">
        <v>1986</v>
      </c>
      <c r="B996">
        <v>25</v>
      </c>
      <c r="C996">
        <v>8893787</v>
      </c>
    </row>
    <row r="997" spans="1:3" ht="15.75">
      <c r="A997" s="1">
        <v>1986</v>
      </c>
      <c r="B997">
        <v>26</v>
      </c>
      <c r="C997">
        <v>8346394</v>
      </c>
    </row>
    <row r="998" spans="1:3" ht="15.75">
      <c r="A998" s="1">
        <v>1986</v>
      </c>
      <c r="B998">
        <v>27</v>
      </c>
      <c r="C998">
        <v>5370410</v>
      </c>
    </row>
    <row r="999" spans="1:3" ht="15.75">
      <c r="A999" s="1">
        <v>1986</v>
      </c>
      <c r="B999">
        <v>28</v>
      </c>
      <c r="C999">
        <v>4662401</v>
      </c>
    </row>
    <row r="1000" spans="1:3" ht="15.75">
      <c r="A1000" s="1">
        <v>1986</v>
      </c>
      <c r="B1000">
        <v>29</v>
      </c>
      <c r="C1000">
        <v>3862940</v>
      </c>
    </row>
    <row r="1001" spans="1:3" ht="15.75">
      <c r="A1001" s="1">
        <v>1986</v>
      </c>
      <c r="B1001">
        <v>30</v>
      </c>
      <c r="C1001">
        <v>3537411</v>
      </c>
    </row>
    <row r="1002" spans="1:3" ht="15.75">
      <c r="A1002" s="1">
        <v>1986</v>
      </c>
      <c r="B1002">
        <v>31</v>
      </c>
      <c r="C1002">
        <v>3451233</v>
      </c>
    </row>
    <row r="1003" spans="1:3" ht="15.75">
      <c r="A1003" s="1">
        <v>1986</v>
      </c>
      <c r="B1003">
        <v>32</v>
      </c>
      <c r="C1003">
        <v>3396304</v>
      </c>
    </row>
    <row r="1004" spans="1:3" ht="15.75">
      <c r="A1004" s="1">
        <v>1986</v>
      </c>
      <c r="B1004">
        <v>33</v>
      </c>
      <c r="C1004">
        <v>2578634</v>
      </c>
    </row>
    <row r="1005" spans="1:3" ht="15.75">
      <c r="A1005" s="1">
        <v>1986</v>
      </c>
      <c r="B1005">
        <v>34</v>
      </c>
      <c r="C1005">
        <v>2672386</v>
      </c>
    </row>
    <row r="1006" spans="1:3" ht="15.75">
      <c r="A1006" s="1">
        <v>1986</v>
      </c>
      <c r="B1006">
        <v>35</v>
      </c>
      <c r="C1006">
        <v>3124376</v>
      </c>
    </row>
    <row r="1007" spans="1:3" ht="15.75">
      <c r="A1007" s="1">
        <v>1986</v>
      </c>
      <c r="B1007">
        <v>36</v>
      </c>
      <c r="C1007">
        <v>4340828</v>
      </c>
    </row>
    <row r="1008" spans="1:3" ht="15.75">
      <c r="A1008" s="1">
        <v>1986</v>
      </c>
      <c r="B1008">
        <v>37</v>
      </c>
      <c r="C1008">
        <v>5657863</v>
      </c>
    </row>
    <row r="1009" spans="1:3" ht="15.75">
      <c r="A1009" s="1">
        <v>1986</v>
      </c>
      <c r="B1009">
        <v>38</v>
      </c>
      <c r="C1009">
        <v>5891279</v>
      </c>
    </row>
    <row r="1010" spans="1:3" ht="15.75">
      <c r="A1010" s="1">
        <v>1986</v>
      </c>
      <c r="B1010">
        <v>39</v>
      </c>
      <c r="C1010">
        <v>9854110</v>
      </c>
    </row>
    <row r="1011" spans="1:3" ht="15.75">
      <c r="A1011" s="1">
        <v>1986</v>
      </c>
      <c r="B1011">
        <v>40</v>
      </c>
      <c r="C1011">
        <v>12045678</v>
      </c>
    </row>
    <row r="1012" spans="1:3" ht="15.75">
      <c r="A1012" s="1">
        <v>1986</v>
      </c>
      <c r="B1012">
        <v>41</v>
      </c>
      <c r="C1012">
        <v>16426622</v>
      </c>
    </row>
    <row r="1013" spans="1:3" ht="15.75">
      <c r="A1013" s="1">
        <v>1986</v>
      </c>
      <c r="B1013">
        <v>42</v>
      </c>
      <c r="C1013">
        <v>18268962</v>
      </c>
    </row>
    <row r="1014" spans="1:3" ht="15.75">
      <c r="A1014" s="1">
        <v>1986</v>
      </c>
      <c r="B1014">
        <v>43</v>
      </c>
      <c r="C1014">
        <v>18316667</v>
      </c>
    </row>
    <row r="1015" spans="1:3" ht="15.75">
      <c r="A1015" s="1">
        <v>1986</v>
      </c>
      <c r="B1015">
        <v>44</v>
      </c>
      <c r="C1015">
        <v>24204654</v>
      </c>
    </row>
    <row r="1016" spans="1:3" ht="15.75">
      <c r="A1016" s="1">
        <v>1986</v>
      </c>
      <c r="B1016">
        <v>45</v>
      </c>
      <c r="C1016">
        <v>31481589</v>
      </c>
    </row>
    <row r="1017" spans="1:3" ht="15.75">
      <c r="A1017" s="1">
        <v>1986</v>
      </c>
      <c r="B1017">
        <v>46</v>
      </c>
      <c r="C1017">
        <v>32729848</v>
      </c>
    </row>
    <row r="1018" spans="1:3" ht="15.75">
      <c r="A1018" s="1">
        <v>1986</v>
      </c>
      <c r="B1018">
        <v>47</v>
      </c>
      <c r="C1018">
        <v>37666614</v>
      </c>
    </row>
    <row r="1019" spans="1:3" ht="15.75">
      <c r="A1019" s="1">
        <v>1986</v>
      </c>
      <c r="B1019">
        <v>48</v>
      </c>
      <c r="C1019">
        <v>38637875</v>
      </c>
    </row>
    <row r="1020" spans="1:3" ht="15.75">
      <c r="A1020" s="1">
        <v>1986</v>
      </c>
      <c r="B1020">
        <v>49</v>
      </c>
      <c r="C1020">
        <v>40966864</v>
      </c>
    </row>
    <row r="1021" spans="1:3" ht="15.75">
      <c r="A1021" s="1">
        <v>1986</v>
      </c>
      <c r="B1021">
        <v>50</v>
      </c>
      <c r="C1021">
        <v>40064291</v>
      </c>
    </row>
    <row r="1022" spans="1:3" ht="15.75">
      <c r="A1022" s="1">
        <v>1986</v>
      </c>
      <c r="B1022">
        <v>51</v>
      </c>
      <c r="C1022">
        <v>41348336</v>
      </c>
    </row>
    <row r="1023" spans="1:3" ht="15.75">
      <c r="A1023" s="1">
        <v>1986</v>
      </c>
      <c r="B1023">
        <v>52</v>
      </c>
      <c r="C1023">
        <v>44620713</v>
      </c>
    </row>
    <row r="1024" spans="1:3" ht="15.75">
      <c r="A1024" s="1">
        <v>1987</v>
      </c>
      <c r="B1024">
        <v>1</v>
      </c>
      <c r="C1024">
        <v>45643756</v>
      </c>
    </row>
    <row r="1025" spans="1:3" ht="15.75">
      <c r="A1025" s="1">
        <v>1987</v>
      </c>
      <c r="B1025">
        <v>2</v>
      </c>
      <c r="C1025">
        <v>47748952</v>
      </c>
    </row>
    <row r="1026" spans="1:3" ht="15.75">
      <c r="A1026" s="1">
        <v>1987</v>
      </c>
      <c r="B1026">
        <v>3</v>
      </c>
      <c r="C1026">
        <v>48674962</v>
      </c>
    </row>
    <row r="1027" spans="1:3" ht="15.75">
      <c r="A1027" s="1">
        <v>1987</v>
      </c>
      <c r="B1027">
        <v>4</v>
      </c>
      <c r="C1027">
        <v>49550586</v>
      </c>
    </row>
    <row r="1028" spans="1:3" ht="15.75">
      <c r="A1028" s="1">
        <v>1987</v>
      </c>
      <c r="B1028">
        <v>5</v>
      </c>
      <c r="C1028">
        <v>46142041</v>
      </c>
    </row>
    <row r="1029" spans="1:3" ht="15.75">
      <c r="A1029" s="1">
        <v>1987</v>
      </c>
      <c r="B1029">
        <v>6</v>
      </c>
      <c r="C1029">
        <v>44427840</v>
      </c>
    </row>
    <row r="1030" spans="1:3" ht="15.75">
      <c r="A1030" s="1">
        <v>1987</v>
      </c>
      <c r="B1030">
        <v>7</v>
      </c>
      <c r="C1030">
        <v>46483119</v>
      </c>
    </row>
    <row r="1031" spans="1:3" ht="15.75">
      <c r="A1031" s="1">
        <v>1987</v>
      </c>
      <c r="B1031">
        <v>8</v>
      </c>
      <c r="C1031">
        <v>45049646</v>
      </c>
    </row>
    <row r="1032" spans="1:3" ht="15.75">
      <c r="A1032" s="1">
        <v>1987</v>
      </c>
      <c r="B1032">
        <v>9</v>
      </c>
      <c r="C1032">
        <v>47349549</v>
      </c>
    </row>
    <row r="1033" spans="1:3" ht="15.75">
      <c r="A1033" s="1">
        <v>1987</v>
      </c>
      <c r="B1033">
        <v>10</v>
      </c>
      <c r="C1033">
        <v>43177324</v>
      </c>
    </row>
    <row r="1034" spans="1:3" ht="15.75">
      <c r="A1034" s="1">
        <v>1987</v>
      </c>
      <c r="B1034">
        <v>11</v>
      </c>
      <c r="C1034">
        <v>45222743</v>
      </c>
    </row>
    <row r="1035" spans="1:3" ht="15.75">
      <c r="A1035" s="1">
        <v>1987</v>
      </c>
      <c r="B1035">
        <v>12</v>
      </c>
      <c r="C1035">
        <v>43410836</v>
      </c>
    </row>
    <row r="1036" spans="1:3" ht="15.75">
      <c r="A1036" s="1">
        <v>1987</v>
      </c>
      <c r="B1036">
        <v>13</v>
      </c>
      <c r="C1036">
        <v>42524440</v>
      </c>
    </row>
    <row r="1037" spans="1:3" ht="15.75">
      <c r="A1037" s="1">
        <v>1987</v>
      </c>
      <c r="B1037">
        <v>14</v>
      </c>
      <c r="C1037">
        <v>37089687</v>
      </c>
    </row>
    <row r="1038" spans="1:3" ht="15.75">
      <c r="A1038" s="1">
        <v>1987</v>
      </c>
      <c r="B1038">
        <v>15</v>
      </c>
      <c r="C1038">
        <v>32754719</v>
      </c>
    </row>
    <row r="1039" spans="1:3" ht="15.75">
      <c r="A1039" s="1">
        <v>1987</v>
      </c>
      <c r="B1039">
        <v>16</v>
      </c>
      <c r="C1039">
        <v>29608523</v>
      </c>
    </row>
    <row r="1040" spans="1:3" ht="15.75">
      <c r="A1040" s="1">
        <v>1987</v>
      </c>
      <c r="B1040">
        <v>17</v>
      </c>
      <c r="C1040">
        <v>29433476</v>
      </c>
    </row>
    <row r="1041" spans="1:3" ht="15.75">
      <c r="A1041" s="1">
        <v>1987</v>
      </c>
      <c r="B1041">
        <v>18</v>
      </c>
      <c r="C1041">
        <v>22035238</v>
      </c>
    </row>
    <row r="1042" spans="1:3" ht="15.75">
      <c r="A1042" s="1">
        <v>1987</v>
      </c>
      <c r="B1042">
        <v>19</v>
      </c>
      <c r="C1042">
        <v>20271326</v>
      </c>
    </row>
    <row r="1043" spans="1:3" ht="15.75">
      <c r="A1043" s="1">
        <v>1987</v>
      </c>
      <c r="B1043">
        <v>20</v>
      </c>
      <c r="C1043">
        <v>18377848</v>
      </c>
    </row>
    <row r="1044" spans="1:3" ht="15.75">
      <c r="A1044" s="1">
        <v>1987</v>
      </c>
      <c r="B1044">
        <v>21</v>
      </c>
      <c r="C1044">
        <v>17507309</v>
      </c>
    </row>
    <row r="1045" spans="1:3" ht="15.75">
      <c r="A1045" s="1">
        <v>1987</v>
      </c>
      <c r="B1045">
        <v>22</v>
      </c>
      <c r="C1045">
        <v>15716133</v>
      </c>
    </row>
    <row r="1046" spans="1:3" ht="15.75">
      <c r="A1046" s="1">
        <v>1987</v>
      </c>
      <c r="B1046">
        <v>23</v>
      </c>
      <c r="C1046">
        <v>14562140</v>
      </c>
    </row>
    <row r="1047" spans="1:3" ht="15.75">
      <c r="A1047" s="1">
        <v>1987</v>
      </c>
      <c r="B1047">
        <v>24</v>
      </c>
      <c r="C1047">
        <v>12517569</v>
      </c>
    </row>
    <row r="1048" spans="1:3" ht="15.75">
      <c r="A1048" s="1">
        <v>1987</v>
      </c>
      <c r="B1048">
        <v>25</v>
      </c>
      <c r="C1048">
        <v>11599574</v>
      </c>
    </row>
    <row r="1049" spans="1:3" ht="15.75">
      <c r="A1049" s="1">
        <v>1987</v>
      </c>
      <c r="B1049">
        <v>26</v>
      </c>
      <c r="C1049">
        <v>10149314</v>
      </c>
    </row>
    <row r="1050" spans="1:3" ht="15.75">
      <c r="A1050" s="1">
        <v>1987</v>
      </c>
      <c r="B1050">
        <v>27</v>
      </c>
      <c r="C1050">
        <v>7151080</v>
      </c>
    </row>
    <row r="1051" spans="1:3" ht="15.75">
      <c r="A1051" s="1">
        <v>1987</v>
      </c>
      <c r="B1051">
        <v>28</v>
      </c>
      <c r="C1051">
        <v>6908491</v>
      </c>
    </row>
    <row r="1052" spans="1:3" ht="15.75">
      <c r="A1052" s="1">
        <v>1987</v>
      </c>
      <c r="B1052">
        <v>29</v>
      </c>
      <c r="C1052">
        <v>4279315</v>
      </c>
    </row>
    <row r="1053" spans="1:3" ht="15.75">
      <c r="A1053" s="1">
        <v>1987</v>
      </c>
      <c r="B1053">
        <v>30</v>
      </c>
      <c r="C1053">
        <v>3766745</v>
      </c>
    </row>
    <row r="1054" spans="1:3" ht="15.75">
      <c r="A1054" s="1">
        <v>1987</v>
      </c>
      <c r="B1054">
        <v>31</v>
      </c>
      <c r="C1054">
        <v>3242018</v>
      </c>
    </row>
    <row r="1055" spans="1:3" ht="15.75">
      <c r="A1055" s="1">
        <v>1987</v>
      </c>
      <c r="B1055">
        <v>32</v>
      </c>
      <c r="C1055">
        <v>2887728</v>
      </c>
    </row>
    <row r="1056" spans="1:3" ht="15.75">
      <c r="A1056" s="1">
        <v>1987</v>
      </c>
      <c r="B1056">
        <v>33</v>
      </c>
      <c r="C1056">
        <v>2499446</v>
      </c>
    </row>
    <row r="1057" spans="1:3" ht="15.75">
      <c r="A1057" s="1">
        <v>1987</v>
      </c>
      <c r="B1057">
        <v>34</v>
      </c>
      <c r="C1057">
        <v>2579803</v>
      </c>
    </row>
    <row r="1058" spans="1:3" ht="15.75">
      <c r="A1058" s="1">
        <v>1987</v>
      </c>
      <c r="B1058">
        <v>35</v>
      </c>
      <c r="C1058">
        <v>2755014</v>
      </c>
    </row>
    <row r="1059" spans="1:3" ht="15.75">
      <c r="A1059" s="1">
        <v>1987</v>
      </c>
      <c r="B1059">
        <v>36</v>
      </c>
      <c r="C1059">
        <v>3004125</v>
      </c>
    </row>
    <row r="1060" spans="1:3" ht="15.75">
      <c r="A1060" s="1">
        <v>1987</v>
      </c>
      <c r="B1060">
        <v>37</v>
      </c>
      <c r="C1060">
        <v>4438869</v>
      </c>
    </row>
    <row r="1061" spans="1:3" ht="15.75">
      <c r="A1061" s="1">
        <v>1987</v>
      </c>
      <c r="B1061">
        <v>38</v>
      </c>
      <c r="C1061">
        <v>4692641</v>
      </c>
    </row>
    <row r="1062" spans="1:3" ht="15.75">
      <c r="A1062" s="1">
        <v>1987</v>
      </c>
      <c r="B1062">
        <v>39</v>
      </c>
      <c r="C1062">
        <v>7153502</v>
      </c>
    </row>
    <row r="1063" spans="1:3" ht="15.75">
      <c r="A1063" s="1">
        <v>1987</v>
      </c>
      <c r="B1063">
        <v>40</v>
      </c>
      <c r="C1063">
        <v>10122106</v>
      </c>
    </row>
    <row r="1064" spans="1:3" ht="15.75">
      <c r="A1064" s="1">
        <v>1987</v>
      </c>
      <c r="B1064">
        <v>41</v>
      </c>
      <c r="C1064">
        <v>10078235</v>
      </c>
    </row>
    <row r="1065" spans="1:3" ht="15.75">
      <c r="A1065" s="1">
        <v>1987</v>
      </c>
      <c r="B1065">
        <v>42</v>
      </c>
      <c r="C1065">
        <v>11424705</v>
      </c>
    </row>
    <row r="1066" spans="1:3" ht="15.75">
      <c r="A1066" s="1">
        <v>1987</v>
      </c>
      <c r="B1066">
        <v>43</v>
      </c>
      <c r="C1066">
        <v>14061249</v>
      </c>
    </row>
    <row r="1067" spans="1:3" ht="15.75">
      <c r="A1067" s="1">
        <v>1987</v>
      </c>
      <c r="B1067">
        <v>44</v>
      </c>
      <c r="C1067">
        <v>22881790</v>
      </c>
    </row>
    <row r="1068" spans="1:3" ht="15.75">
      <c r="A1068" s="1">
        <v>1987</v>
      </c>
      <c r="B1068">
        <v>45</v>
      </c>
      <c r="C1068">
        <v>26359421</v>
      </c>
    </row>
    <row r="1069" spans="1:3" ht="15.75">
      <c r="A1069" s="1">
        <v>1987</v>
      </c>
      <c r="B1069">
        <v>46</v>
      </c>
      <c r="C1069">
        <v>30757494</v>
      </c>
    </row>
    <row r="1070" spans="1:3" ht="15.75">
      <c r="A1070" s="1">
        <v>1987</v>
      </c>
      <c r="B1070">
        <v>47</v>
      </c>
      <c r="C1070">
        <v>36859180</v>
      </c>
    </row>
    <row r="1071" spans="1:3" ht="15.75">
      <c r="A1071" s="1">
        <v>1987</v>
      </c>
      <c r="B1071">
        <v>48</v>
      </c>
      <c r="C1071">
        <v>37255711</v>
      </c>
    </row>
    <row r="1072" spans="1:3" ht="15.75">
      <c r="A1072" s="1">
        <v>1987</v>
      </c>
      <c r="B1072">
        <v>49</v>
      </c>
      <c r="C1072">
        <v>39378771</v>
      </c>
    </row>
    <row r="1073" spans="1:3" ht="15.75">
      <c r="A1073" s="1">
        <v>1987</v>
      </c>
      <c r="B1073">
        <v>50</v>
      </c>
      <c r="C1073">
        <v>40957335</v>
      </c>
    </row>
    <row r="1074" spans="1:3" ht="15.75">
      <c r="A1074" s="1">
        <v>1987</v>
      </c>
      <c r="B1074">
        <v>51</v>
      </c>
      <c r="C1074">
        <v>44362834</v>
      </c>
    </row>
    <row r="1075" spans="1:3" ht="15.75">
      <c r="A1075" s="1">
        <v>1987</v>
      </c>
      <c r="B1075">
        <v>52</v>
      </c>
      <c r="C1075">
        <v>44424882</v>
      </c>
    </row>
    <row r="1076" spans="1:3" ht="15.75">
      <c r="A1076" s="1">
        <v>1988</v>
      </c>
      <c r="B1076">
        <v>1</v>
      </c>
      <c r="C1076">
        <v>44618818</v>
      </c>
    </row>
    <row r="1077" spans="1:3" ht="15.75">
      <c r="A1077" s="1">
        <v>1988</v>
      </c>
      <c r="B1077">
        <v>2</v>
      </c>
      <c r="C1077">
        <v>49345647</v>
      </c>
    </row>
    <row r="1078" spans="1:3" ht="15.75">
      <c r="A1078" s="1">
        <v>1988</v>
      </c>
      <c r="B1078">
        <v>3</v>
      </c>
      <c r="C1078">
        <v>46589718</v>
      </c>
    </row>
    <row r="1079" spans="1:3" ht="15.75">
      <c r="A1079" s="1">
        <v>1988</v>
      </c>
      <c r="B1079">
        <v>4</v>
      </c>
      <c r="C1079">
        <v>47674418</v>
      </c>
    </row>
    <row r="1080" spans="1:3" ht="15.75">
      <c r="A1080" s="1">
        <v>1988</v>
      </c>
      <c r="B1080">
        <v>5</v>
      </c>
      <c r="C1080">
        <v>47544089</v>
      </c>
    </row>
    <row r="1081" spans="1:3" ht="15.75">
      <c r="A1081" s="1">
        <v>1988</v>
      </c>
      <c r="B1081">
        <v>6</v>
      </c>
      <c r="C1081">
        <v>47933225</v>
      </c>
    </row>
    <row r="1082" spans="1:3" ht="15.75">
      <c r="A1082" s="1">
        <v>1988</v>
      </c>
      <c r="B1082">
        <v>7</v>
      </c>
      <c r="C1082">
        <v>46666085</v>
      </c>
    </row>
    <row r="1083" spans="1:3" ht="15.75">
      <c r="A1083" s="1">
        <v>1988</v>
      </c>
      <c r="B1083">
        <v>8</v>
      </c>
      <c r="C1083">
        <v>44055761</v>
      </c>
    </row>
    <row r="1084" spans="1:3" ht="15.75">
      <c r="A1084" s="1">
        <v>1988</v>
      </c>
      <c r="B1084">
        <v>9</v>
      </c>
      <c r="C1084">
        <v>42693720</v>
      </c>
    </row>
    <row r="1085" spans="1:3" ht="15.75">
      <c r="A1085" s="1">
        <v>1988</v>
      </c>
      <c r="B1085">
        <v>10</v>
      </c>
      <c r="C1085">
        <v>41905384</v>
      </c>
    </row>
    <row r="1086" spans="1:3" ht="15.75">
      <c r="A1086" s="1">
        <v>1988</v>
      </c>
      <c r="B1086">
        <v>11</v>
      </c>
      <c r="C1086">
        <v>40696106</v>
      </c>
    </row>
    <row r="1087" spans="1:3" ht="15.75">
      <c r="A1087" s="1">
        <v>1988</v>
      </c>
      <c r="B1087">
        <v>12</v>
      </c>
      <c r="C1087">
        <v>40583485</v>
      </c>
    </row>
    <row r="1088" spans="1:3" ht="15.75">
      <c r="A1088" s="1">
        <v>1988</v>
      </c>
      <c r="B1088">
        <v>13</v>
      </c>
      <c r="C1088">
        <v>37911534</v>
      </c>
    </row>
    <row r="1089" spans="1:3" ht="15.75">
      <c r="A1089" s="1">
        <v>1988</v>
      </c>
      <c r="B1089">
        <v>14</v>
      </c>
      <c r="C1089">
        <v>36061456</v>
      </c>
    </row>
    <row r="1090" spans="1:3" ht="15.75">
      <c r="A1090" s="1">
        <v>1988</v>
      </c>
      <c r="B1090">
        <v>15</v>
      </c>
      <c r="C1090">
        <v>33643775</v>
      </c>
    </row>
    <row r="1091" spans="1:3" ht="15.75">
      <c r="A1091" s="1">
        <v>1988</v>
      </c>
      <c r="B1091">
        <v>16</v>
      </c>
      <c r="C1091">
        <v>27790961</v>
      </c>
    </row>
    <row r="1092" spans="1:3" ht="15.75">
      <c r="A1092" s="1">
        <v>1988</v>
      </c>
      <c r="B1092">
        <v>17</v>
      </c>
      <c r="C1092">
        <v>26000705</v>
      </c>
    </row>
    <row r="1093" spans="1:3" ht="15.75">
      <c r="A1093" s="1">
        <v>1988</v>
      </c>
      <c r="B1093">
        <v>18</v>
      </c>
      <c r="C1093">
        <v>22998809</v>
      </c>
    </row>
    <row r="1094" spans="1:3" ht="15.75">
      <c r="A1094" s="1">
        <v>1988</v>
      </c>
      <c r="B1094">
        <v>19</v>
      </c>
      <c r="C1094">
        <v>21462792</v>
      </c>
    </row>
    <row r="1095" spans="1:3" ht="15.75">
      <c r="A1095" s="1">
        <v>1988</v>
      </c>
      <c r="B1095">
        <v>20</v>
      </c>
      <c r="C1095">
        <v>20502726</v>
      </c>
    </row>
    <row r="1096" spans="1:3" ht="15.75">
      <c r="A1096" s="1">
        <v>1988</v>
      </c>
      <c r="B1096">
        <v>21</v>
      </c>
      <c r="C1096">
        <v>17518097</v>
      </c>
    </row>
    <row r="1097" spans="1:3" ht="15.75">
      <c r="A1097" s="1">
        <v>1988</v>
      </c>
      <c r="B1097">
        <v>22</v>
      </c>
      <c r="C1097">
        <v>15499133</v>
      </c>
    </row>
    <row r="1098" spans="1:3" ht="15.75">
      <c r="A1098" s="1">
        <v>1988</v>
      </c>
      <c r="B1098">
        <v>23</v>
      </c>
      <c r="C1098">
        <v>12289959</v>
      </c>
    </row>
    <row r="1099" spans="1:3" ht="15.75">
      <c r="A1099" s="1">
        <v>1988</v>
      </c>
      <c r="B1099">
        <v>24</v>
      </c>
      <c r="C1099">
        <v>9212911</v>
      </c>
    </row>
    <row r="1100" spans="1:3" ht="15.75">
      <c r="A1100" s="1">
        <v>1988</v>
      </c>
      <c r="B1100">
        <v>25</v>
      </c>
      <c r="C1100">
        <v>7763179</v>
      </c>
    </row>
    <row r="1101" spans="1:3" ht="15.75">
      <c r="A1101" s="1">
        <v>1988</v>
      </c>
      <c r="B1101">
        <v>26</v>
      </c>
      <c r="C1101">
        <v>5152547</v>
      </c>
    </row>
    <row r="1102" spans="1:3" ht="15.75">
      <c r="A1102" s="1">
        <v>1988</v>
      </c>
      <c r="B1102">
        <v>27</v>
      </c>
      <c r="C1102">
        <v>4333000</v>
      </c>
    </row>
    <row r="1103" spans="1:3" ht="15.75">
      <c r="A1103" s="1">
        <v>1988</v>
      </c>
      <c r="B1103">
        <v>28</v>
      </c>
      <c r="C1103">
        <v>3994183</v>
      </c>
    </row>
    <row r="1104" spans="1:3" ht="15.75">
      <c r="A1104" s="1">
        <v>1988</v>
      </c>
      <c r="B1104">
        <v>29</v>
      </c>
      <c r="C1104">
        <v>2907230</v>
      </c>
    </row>
    <row r="1105" spans="1:3" ht="15.75">
      <c r="A1105" s="1">
        <v>1988</v>
      </c>
      <c r="B1105">
        <v>30</v>
      </c>
      <c r="C1105">
        <v>3273786</v>
      </c>
    </row>
    <row r="1106" spans="1:3" ht="15.75">
      <c r="A1106" s="1">
        <v>1988</v>
      </c>
      <c r="B1106">
        <v>31</v>
      </c>
      <c r="C1106">
        <v>2545771</v>
      </c>
    </row>
    <row r="1107" spans="1:3" ht="15.75">
      <c r="A1107" s="1">
        <v>1988</v>
      </c>
      <c r="B1107">
        <v>32</v>
      </c>
      <c r="C1107">
        <v>2393798</v>
      </c>
    </row>
    <row r="1108" spans="1:3" ht="15.75">
      <c r="A1108" s="1">
        <v>1988</v>
      </c>
      <c r="B1108">
        <v>33</v>
      </c>
      <c r="C1108">
        <v>2239121</v>
      </c>
    </row>
    <row r="1109" spans="1:3" ht="15.75">
      <c r="A1109" s="1">
        <v>1988</v>
      </c>
      <c r="B1109">
        <v>34</v>
      </c>
      <c r="C1109">
        <v>2110491</v>
      </c>
    </row>
    <row r="1110" spans="1:3" ht="15.75">
      <c r="A1110" s="1">
        <v>1988</v>
      </c>
      <c r="B1110">
        <v>35</v>
      </c>
      <c r="C1110">
        <v>2274615</v>
      </c>
    </row>
    <row r="1111" spans="1:3" ht="15.75">
      <c r="A1111" s="1">
        <v>1988</v>
      </c>
      <c r="B1111">
        <v>36</v>
      </c>
      <c r="C1111">
        <v>3068910</v>
      </c>
    </row>
    <row r="1112" spans="1:3" ht="15.75">
      <c r="A1112" s="1">
        <v>1988</v>
      </c>
      <c r="B1112">
        <v>37</v>
      </c>
      <c r="C1112">
        <v>3012614</v>
      </c>
    </row>
    <row r="1113" spans="1:3" ht="15.75">
      <c r="A1113" s="1">
        <v>1988</v>
      </c>
      <c r="B1113">
        <v>38</v>
      </c>
      <c r="C1113">
        <v>4298648</v>
      </c>
    </row>
    <row r="1114" spans="1:3" ht="15.75">
      <c r="A1114" s="1">
        <v>1988</v>
      </c>
      <c r="B1114">
        <v>39</v>
      </c>
      <c r="C1114">
        <v>4489266</v>
      </c>
    </row>
    <row r="1115" spans="1:3" ht="15.75">
      <c r="A1115" s="1">
        <v>1988</v>
      </c>
      <c r="B1115">
        <v>40</v>
      </c>
      <c r="C1115">
        <v>5937770</v>
      </c>
    </row>
    <row r="1116" spans="1:3" ht="15.75">
      <c r="A1116" s="1">
        <v>1988</v>
      </c>
      <c r="B1116">
        <v>41</v>
      </c>
      <c r="C1116">
        <v>7494294</v>
      </c>
    </row>
    <row r="1117" spans="1:3" ht="15.75">
      <c r="A1117" s="1">
        <v>1988</v>
      </c>
      <c r="B1117">
        <v>42</v>
      </c>
      <c r="C1117">
        <v>10904897</v>
      </c>
    </row>
    <row r="1118" spans="1:3" ht="15.75">
      <c r="A1118" s="1">
        <v>1988</v>
      </c>
      <c r="B1118">
        <v>43</v>
      </c>
      <c r="C1118">
        <v>14318138</v>
      </c>
    </row>
    <row r="1119" spans="1:3" ht="15.75">
      <c r="A1119" s="1">
        <v>1988</v>
      </c>
      <c r="B1119">
        <v>44</v>
      </c>
      <c r="C1119">
        <v>21195681</v>
      </c>
    </row>
    <row r="1120" spans="1:3" ht="15.75">
      <c r="A1120" s="1">
        <v>1988</v>
      </c>
      <c r="B1120">
        <v>45</v>
      </c>
      <c r="C1120">
        <v>27665704</v>
      </c>
    </row>
    <row r="1121" spans="1:3" ht="15.75">
      <c r="A1121" s="1">
        <v>1988</v>
      </c>
      <c r="B1121">
        <v>46</v>
      </c>
      <c r="C1121">
        <v>27807738</v>
      </c>
    </row>
    <row r="1122" spans="1:3" ht="15.75">
      <c r="A1122" s="1">
        <v>1988</v>
      </c>
      <c r="B1122">
        <v>47</v>
      </c>
      <c r="C1122">
        <v>32374571</v>
      </c>
    </row>
    <row r="1123" spans="1:3" ht="15.75">
      <c r="A1123" s="1">
        <v>1988</v>
      </c>
      <c r="B1123">
        <v>48</v>
      </c>
      <c r="C1123">
        <v>36846772</v>
      </c>
    </row>
    <row r="1124" spans="1:3" ht="15.75">
      <c r="A1124" s="1">
        <v>1988</v>
      </c>
      <c r="B1124">
        <v>49</v>
      </c>
      <c r="C1124">
        <v>37318053</v>
      </c>
    </row>
    <row r="1125" spans="1:3" ht="15.75">
      <c r="A1125" s="1">
        <v>1988</v>
      </c>
      <c r="B1125">
        <v>50</v>
      </c>
      <c r="C1125">
        <v>39527763</v>
      </c>
    </row>
    <row r="1126" spans="1:3" ht="15.75">
      <c r="A1126" s="1">
        <v>1988</v>
      </c>
      <c r="B1126">
        <v>51</v>
      </c>
      <c r="C1126">
        <v>42097406</v>
      </c>
    </row>
    <row r="1127" spans="1:3" ht="15.75">
      <c r="A1127" s="1">
        <v>1988</v>
      </c>
      <c r="B1127">
        <v>52</v>
      </c>
      <c r="C1127">
        <v>41460867</v>
      </c>
    </row>
    <row r="1128" spans="1:3" ht="15.75">
      <c r="A1128" s="1">
        <v>1988</v>
      </c>
      <c r="B1128">
        <v>53</v>
      </c>
      <c r="C1128">
        <v>46512096</v>
      </c>
    </row>
    <row r="1129" spans="1:3" ht="15.75">
      <c r="A1129" s="1">
        <v>1989</v>
      </c>
      <c r="B1129">
        <v>1</v>
      </c>
      <c r="C1129">
        <v>47279277</v>
      </c>
    </row>
    <row r="1130" spans="1:3" ht="15.75">
      <c r="A1130" s="1">
        <v>1989</v>
      </c>
      <c r="B1130">
        <v>2</v>
      </c>
      <c r="C1130">
        <v>48475436</v>
      </c>
    </row>
    <row r="1131" spans="1:3" ht="15.75">
      <c r="A1131" s="1">
        <v>1989</v>
      </c>
      <c r="B1131">
        <v>3</v>
      </c>
      <c r="C1131">
        <v>43790357</v>
      </c>
    </row>
    <row r="1132" spans="1:3" ht="15.75">
      <c r="A1132" s="1">
        <v>1989</v>
      </c>
      <c r="B1132">
        <v>4</v>
      </c>
      <c r="C1132">
        <v>43956972</v>
      </c>
    </row>
    <row r="1133" spans="1:3" ht="15.75">
      <c r="A1133" s="1">
        <v>1989</v>
      </c>
      <c r="B1133">
        <v>5</v>
      </c>
      <c r="C1133">
        <v>44790978</v>
      </c>
    </row>
    <row r="1134" spans="1:3" ht="15.75">
      <c r="A1134" s="1">
        <v>1989</v>
      </c>
      <c r="B1134">
        <v>6</v>
      </c>
      <c r="C1134">
        <v>44181257</v>
      </c>
    </row>
    <row r="1135" spans="1:3" ht="15.75">
      <c r="A1135" s="1">
        <v>1989</v>
      </c>
      <c r="B1135">
        <v>7</v>
      </c>
      <c r="C1135">
        <v>43441682</v>
      </c>
    </row>
    <row r="1136" spans="1:3" ht="15.75">
      <c r="A1136" s="1">
        <v>1989</v>
      </c>
      <c r="B1136">
        <v>8</v>
      </c>
      <c r="C1136">
        <v>44772513</v>
      </c>
    </row>
    <row r="1137" spans="1:3" ht="15.75">
      <c r="A1137" s="1">
        <v>1989</v>
      </c>
      <c r="B1137">
        <v>9</v>
      </c>
      <c r="C1137">
        <v>43129963</v>
      </c>
    </row>
    <row r="1138" spans="1:3" ht="15.75">
      <c r="A1138" s="1">
        <v>1989</v>
      </c>
      <c r="B1138">
        <v>10</v>
      </c>
      <c r="C1138">
        <v>40029105</v>
      </c>
    </row>
    <row r="1139" spans="1:3" ht="15.75">
      <c r="A1139" s="1">
        <v>1989</v>
      </c>
      <c r="B1139">
        <v>11</v>
      </c>
      <c r="C1139">
        <v>38072699</v>
      </c>
    </row>
    <row r="1140" spans="1:3" ht="15.75">
      <c r="A1140" s="1">
        <v>1989</v>
      </c>
      <c r="B1140">
        <v>12</v>
      </c>
      <c r="C1140">
        <v>35134139</v>
      </c>
    </row>
    <row r="1141" spans="1:3" ht="15.75">
      <c r="A1141" s="1">
        <v>1989</v>
      </c>
      <c r="B1141">
        <v>13</v>
      </c>
      <c r="C1141">
        <v>36093894</v>
      </c>
    </row>
    <row r="1142" spans="1:3" ht="15.75">
      <c r="A1142" s="1">
        <v>1989</v>
      </c>
      <c r="B1142">
        <v>14</v>
      </c>
      <c r="C1142">
        <v>31917607</v>
      </c>
    </row>
    <row r="1143" spans="1:3" ht="15.75">
      <c r="A1143" s="1">
        <v>1989</v>
      </c>
      <c r="B1143">
        <v>15</v>
      </c>
      <c r="C1143">
        <v>31595835</v>
      </c>
    </row>
    <row r="1144" spans="1:3" ht="15.75">
      <c r="A1144" s="1">
        <v>1989</v>
      </c>
      <c r="B1144">
        <v>16</v>
      </c>
      <c r="C1144">
        <v>28431486</v>
      </c>
    </row>
    <row r="1145" spans="1:3" ht="15.75">
      <c r="A1145" s="1">
        <v>1989</v>
      </c>
      <c r="B1145">
        <v>17</v>
      </c>
      <c r="C1145">
        <v>24889737</v>
      </c>
    </row>
    <row r="1146" spans="1:3" ht="15.75">
      <c r="A1146" s="1">
        <v>1989</v>
      </c>
      <c r="B1146">
        <v>18</v>
      </c>
      <c r="C1146">
        <v>22084606</v>
      </c>
    </row>
    <row r="1147" spans="1:3" ht="15.75">
      <c r="A1147" s="1">
        <v>1989</v>
      </c>
      <c r="B1147">
        <v>19</v>
      </c>
      <c r="C1147">
        <v>17787324</v>
      </c>
    </row>
    <row r="1148" spans="1:3" ht="15.75">
      <c r="A1148" s="1">
        <v>1989</v>
      </c>
      <c r="B1148">
        <v>20</v>
      </c>
      <c r="C1148">
        <v>17425347</v>
      </c>
    </row>
    <row r="1149" spans="1:3" ht="15.75">
      <c r="A1149" s="1">
        <v>1989</v>
      </c>
      <c r="B1149">
        <v>21</v>
      </c>
      <c r="C1149">
        <v>15498778</v>
      </c>
    </row>
    <row r="1150" spans="1:3" ht="15.75">
      <c r="A1150" s="1">
        <v>1989</v>
      </c>
      <c r="B1150">
        <v>22</v>
      </c>
      <c r="C1150">
        <v>12537942</v>
      </c>
    </row>
    <row r="1151" spans="1:3" ht="15.75">
      <c r="A1151" s="1">
        <v>1989</v>
      </c>
      <c r="B1151">
        <v>23</v>
      </c>
      <c r="C1151">
        <v>11148575</v>
      </c>
    </row>
    <row r="1152" spans="1:3" ht="15.75">
      <c r="A1152" s="1">
        <v>1989</v>
      </c>
      <c r="B1152">
        <v>24</v>
      </c>
      <c r="C1152">
        <v>8941597</v>
      </c>
    </row>
    <row r="1153" spans="1:3" ht="15.75">
      <c r="A1153" s="1">
        <v>1989</v>
      </c>
      <c r="B1153">
        <v>25</v>
      </c>
      <c r="C1153">
        <v>6905394</v>
      </c>
    </row>
    <row r="1154" spans="1:3" ht="15.75">
      <c r="A1154" s="1">
        <v>1989</v>
      </c>
      <c r="B1154">
        <v>26</v>
      </c>
      <c r="C1154">
        <v>5949785</v>
      </c>
    </row>
    <row r="1155" spans="1:3" ht="15.75">
      <c r="A1155" s="1">
        <v>1989</v>
      </c>
      <c r="B1155">
        <v>27</v>
      </c>
      <c r="C1155">
        <v>4566364</v>
      </c>
    </row>
    <row r="1156" spans="1:3" ht="15.75">
      <c r="A1156" s="1">
        <v>1989</v>
      </c>
      <c r="B1156">
        <v>28</v>
      </c>
      <c r="C1156">
        <v>4472854</v>
      </c>
    </row>
    <row r="1157" spans="1:3" ht="15.75">
      <c r="A1157" s="1">
        <v>1989</v>
      </c>
      <c r="B1157">
        <v>29</v>
      </c>
      <c r="C1157">
        <v>3308472</v>
      </c>
    </row>
    <row r="1158" spans="1:3" ht="15.75">
      <c r="A1158" s="1">
        <v>1989</v>
      </c>
      <c r="B1158">
        <v>30</v>
      </c>
      <c r="C1158">
        <v>2853099</v>
      </c>
    </row>
    <row r="1159" spans="1:3" ht="15.75">
      <c r="A1159" s="1">
        <v>1989</v>
      </c>
      <c r="B1159">
        <v>31</v>
      </c>
      <c r="C1159">
        <v>2439191</v>
      </c>
    </row>
    <row r="1160" spans="1:3" ht="15.75">
      <c r="A1160" s="1">
        <v>1989</v>
      </c>
      <c r="B1160">
        <v>32</v>
      </c>
      <c r="C1160">
        <v>2529956</v>
      </c>
    </row>
    <row r="1161" spans="1:3" ht="15.75">
      <c r="A1161" s="1">
        <v>1989</v>
      </c>
      <c r="B1161">
        <v>33</v>
      </c>
      <c r="C1161">
        <v>2462335</v>
      </c>
    </row>
    <row r="1162" spans="1:3" ht="15.75">
      <c r="A1162" s="1">
        <v>1989</v>
      </c>
      <c r="B1162">
        <v>34</v>
      </c>
      <c r="C1162">
        <v>2109851</v>
      </c>
    </row>
    <row r="1163" spans="1:3" ht="15.75">
      <c r="A1163" s="1">
        <v>1989</v>
      </c>
      <c r="B1163">
        <v>35</v>
      </c>
      <c r="C1163">
        <v>2656183</v>
      </c>
    </row>
    <row r="1164" spans="1:3" ht="15.75">
      <c r="A1164" s="1">
        <v>1989</v>
      </c>
      <c r="B1164">
        <v>36</v>
      </c>
      <c r="C1164">
        <v>2571122</v>
      </c>
    </row>
    <row r="1165" spans="1:3" ht="15.75">
      <c r="A1165" s="1">
        <v>1989</v>
      </c>
      <c r="B1165">
        <v>37</v>
      </c>
      <c r="C1165">
        <v>6101955</v>
      </c>
    </row>
    <row r="1166" spans="1:3" ht="15.75">
      <c r="A1166" s="1">
        <v>1989</v>
      </c>
      <c r="B1166">
        <v>38</v>
      </c>
      <c r="C1166">
        <v>6883972</v>
      </c>
    </row>
    <row r="1167" spans="1:3" ht="15.75">
      <c r="A1167" s="1">
        <v>1989</v>
      </c>
      <c r="B1167">
        <v>39</v>
      </c>
      <c r="C1167">
        <v>10520388</v>
      </c>
    </row>
    <row r="1168" spans="1:3" ht="15.75">
      <c r="A1168" s="1">
        <v>1989</v>
      </c>
      <c r="B1168">
        <v>40</v>
      </c>
      <c r="C1168">
        <v>11661757</v>
      </c>
    </row>
    <row r="1169" spans="1:3" ht="15.75">
      <c r="A1169" s="1">
        <v>1989</v>
      </c>
      <c r="B1169">
        <v>41</v>
      </c>
      <c r="C1169">
        <v>14487011</v>
      </c>
    </row>
    <row r="1170" spans="1:3" ht="15.75">
      <c r="A1170" s="1">
        <v>1989</v>
      </c>
      <c r="B1170">
        <v>42</v>
      </c>
      <c r="C1170">
        <v>18558575</v>
      </c>
    </row>
    <row r="1171" spans="1:3" ht="15.75">
      <c r="A1171" s="1">
        <v>1989</v>
      </c>
      <c r="B1171">
        <v>43</v>
      </c>
      <c r="C1171">
        <v>22492812</v>
      </c>
    </row>
    <row r="1172" spans="1:3" ht="15.75">
      <c r="A1172" s="1">
        <v>1989</v>
      </c>
      <c r="B1172">
        <v>44</v>
      </c>
      <c r="C1172">
        <v>25761098</v>
      </c>
    </row>
    <row r="1173" spans="1:3" ht="15.75">
      <c r="A1173" s="1">
        <v>1989</v>
      </c>
      <c r="B1173">
        <v>45</v>
      </c>
      <c r="C1173">
        <v>29845428</v>
      </c>
    </row>
    <row r="1174" spans="1:3" ht="15.75">
      <c r="A1174" s="1">
        <v>1989</v>
      </c>
      <c r="B1174">
        <v>46</v>
      </c>
      <c r="C1174">
        <v>30524177</v>
      </c>
    </row>
    <row r="1175" spans="1:3" ht="15.75">
      <c r="A1175" s="1">
        <v>1989</v>
      </c>
      <c r="B1175">
        <v>47</v>
      </c>
      <c r="C1175">
        <v>39293587</v>
      </c>
    </row>
    <row r="1176" spans="1:3" ht="15.75">
      <c r="A1176" s="1">
        <v>1989</v>
      </c>
      <c r="B1176">
        <v>48</v>
      </c>
      <c r="C1176">
        <v>44294052</v>
      </c>
    </row>
    <row r="1177" spans="1:3" ht="15.75">
      <c r="A1177" s="1">
        <v>1989</v>
      </c>
      <c r="B1177">
        <v>49</v>
      </c>
      <c r="C1177">
        <v>43123224</v>
      </c>
    </row>
    <row r="1178" spans="1:3" ht="15.75">
      <c r="A1178" s="1">
        <v>1989</v>
      </c>
      <c r="B1178">
        <v>50</v>
      </c>
      <c r="C1178">
        <v>45780895</v>
      </c>
    </row>
    <row r="1179" spans="1:3" ht="15.75">
      <c r="A1179" s="1">
        <v>1989</v>
      </c>
      <c r="B1179">
        <v>51</v>
      </c>
      <c r="C1179">
        <v>46506000</v>
      </c>
    </row>
    <row r="1180" spans="1:3" ht="15.75">
      <c r="A1180" s="1">
        <v>1989</v>
      </c>
      <c r="B1180">
        <v>52</v>
      </c>
      <c r="C1180">
        <v>44777535</v>
      </c>
    </row>
    <row r="1181" spans="1:3" ht="15.75">
      <c r="A1181" s="1">
        <v>1990</v>
      </c>
      <c r="B1181">
        <v>1</v>
      </c>
      <c r="C1181">
        <v>46610273</v>
      </c>
    </row>
    <row r="1182" spans="1:3" ht="15.75">
      <c r="A1182" s="1">
        <v>1990</v>
      </c>
      <c r="B1182">
        <v>2</v>
      </c>
      <c r="C1182">
        <v>44690905</v>
      </c>
    </row>
    <row r="1183" spans="1:3" ht="15.75">
      <c r="A1183" s="1">
        <v>1990</v>
      </c>
      <c r="B1183">
        <v>3</v>
      </c>
      <c r="C1183">
        <v>46527656</v>
      </c>
    </row>
    <row r="1184" spans="1:3" ht="15.75">
      <c r="A1184" s="1">
        <v>1990</v>
      </c>
      <c r="B1184">
        <v>4</v>
      </c>
      <c r="C1184">
        <v>44779606</v>
      </c>
    </row>
    <row r="1185" spans="1:3" ht="15.75">
      <c r="A1185" s="1">
        <v>1990</v>
      </c>
      <c r="B1185">
        <v>5</v>
      </c>
      <c r="C1185">
        <v>46475372</v>
      </c>
    </row>
    <row r="1186" spans="1:3" ht="15.75">
      <c r="A1186" s="1">
        <v>1990</v>
      </c>
      <c r="B1186">
        <v>6</v>
      </c>
      <c r="C1186">
        <v>42573989</v>
      </c>
    </row>
    <row r="1187" spans="1:3" ht="15.75">
      <c r="A1187" s="1">
        <v>1990</v>
      </c>
      <c r="B1187">
        <v>7</v>
      </c>
      <c r="C1187">
        <v>44320488</v>
      </c>
    </row>
    <row r="1188" spans="1:3" ht="15.75">
      <c r="A1188" s="1">
        <v>1990</v>
      </c>
      <c r="B1188">
        <v>8</v>
      </c>
      <c r="C1188">
        <v>42597585</v>
      </c>
    </row>
    <row r="1189" spans="1:3" ht="15.75">
      <c r="A1189" s="1">
        <v>1990</v>
      </c>
      <c r="B1189">
        <v>9</v>
      </c>
      <c r="C1189">
        <v>39603387</v>
      </c>
    </row>
    <row r="1190" spans="1:3" ht="15.75">
      <c r="A1190" s="1">
        <v>1990</v>
      </c>
      <c r="B1190">
        <v>10</v>
      </c>
      <c r="C1190">
        <v>38702533</v>
      </c>
    </row>
    <row r="1191" spans="1:3" ht="15.75">
      <c r="A1191" s="1">
        <v>1990</v>
      </c>
      <c r="B1191">
        <v>11</v>
      </c>
      <c r="C1191">
        <v>37460878</v>
      </c>
    </row>
    <row r="1192" spans="1:3" ht="15.75">
      <c r="A1192" s="1">
        <v>1990</v>
      </c>
      <c r="B1192">
        <v>12</v>
      </c>
      <c r="C1192">
        <v>35553286</v>
      </c>
    </row>
    <row r="1193" spans="1:3" ht="15.75">
      <c r="A1193" s="1">
        <v>1990</v>
      </c>
      <c r="B1193">
        <v>13</v>
      </c>
      <c r="C1193">
        <v>34130392</v>
      </c>
    </row>
    <row r="1194" spans="1:3" ht="15.75">
      <c r="A1194" s="1">
        <v>1990</v>
      </c>
      <c r="B1194">
        <v>14</v>
      </c>
      <c r="C1194">
        <v>30782781</v>
      </c>
    </row>
    <row r="1195" spans="1:3" ht="15.75">
      <c r="A1195" s="1">
        <v>1990</v>
      </c>
      <c r="B1195">
        <v>15</v>
      </c>
      <c r="C1195">
        <v>29265564</v>
      </c>
    </row>
    <row r="1196" spans="1:3" ht="15.75">
      <c r="A1196" s="1">
        <v>1990</v>
      </c>
      <c r="B1196">
        <v>16</v>
      </c>
      <c r="C1196">
        <v>26081532</v>
      </c>
    </row>
    <row r="1197" spans="1:3" ht="15.75">
      <c r="A1197" s="1">
        <v>1990</v>
      </c>
      <c r="B1197">
        <v>17</v>
      </c>
      <c r="C1197">
        <v>24597704</v>
      </c>
    </row>
    <row r="1198" spans="1:3" ht="15.75">
      <c r="A1198" s="1">
        <v>1990</v>
      </c>
      <c r="B1198">
        <v>18</v>
      </c>
      <c r="C1198">
        <v>20365062</v>
      </c>
    </row>
    <row r="1199" spans="1:3" ht="15.75">
      <c r="A1199" s="1">
        <v>1990</v>
      </c>
      <c r="B1199">
        <v>19</v>
      </c>
      <c r="C1199">
        <v>19586380</v>
      </c>
    </row>
    <row r="1200" spans="1:3" ht="15.75">
      <c r="A1200" s="1">
        <v>1990</v>
      </c>
      <c r="B1200">
        <v>20</v>
      </c>
      <c r="C1200">
        <v>17457156</v>
      </c>
    </row>
    <row r="1201" spans="1:3" ht="15.75">
      <c r="A1201" s="1">
        <v>1990</v>
      </c>
      <c r="B1201">
        <v>21</v>
      </c>
      <c r="C1201">
        <v>13386262</v>
      </c>
    </row>
    <row r="1202" spans="1:3" ht="15.75">
      <c r="A1202" s="1">
        <v>1990</v>
      </c>
      <c r="B1202">
        <v>22</v>
      </c>
      <c r="C1202">
        <v>10785002</v>
      </c>
    </row>
    <row r="1203" spans="1:3" ht="15.75">
      <c r="A1203" s="1">
        <v>1990</v>
      </c>
      <c r="B1203">
        <v>23</v>
      </c>
      <c r="C1203">
        <v>7321127</v>
      </c>
    </row>
    <row r="1204" spans="1:3" ht="15.75">
      <c r="A1204" s="1">
        <v>1990</v>
      </c>
      <c r="B1204">
        <v>24</v>
      </c>
      <c r="C1204">
        <v>6369023</v>
      </c>
    </row>
    <row r="1205" spans="1:3" ht="15.75">
      <c r="A1205" s="1">
        <v>1990</v>
      </c>
      <c r="B1205">
        <v>25</v>
      </c>
      <c r="C1205">
        <v>7076251</v>
      </c>
    </row>
    <row r="1206" spans="1:3" ht="15.75">
      <c r="A1206" s="1">
        <v>1990</v>
      </c>
      <c r="B1206">
        <v>26</v>
      </c>
      <c r="C1206">
        <v>5362164</v>
      </c>
    </row>
    <row r="1207" spans="1:3" ht="15.75">
      <c r="A1207" s="1">
        <v>1990</v>
      </c>
      <c r="B1207">
        <v>27</v>
      </c>
      <c r="C1207">
        <v>3338861</v>
      </c>
    </row>
    <row r="1208" spans="1:3" ht="15.75">
      <c r="A1208" s="1">
        <v>1990</v>
      </c>
      <c r="B1208">
        <v>28</v>
      </c>
      <c r="C1208">
        <v>3370881</v>
      </c>
    </row>
    <row r="1209" spans="1:3" ht="15.75">
      <c r="A1209" s="1">
        <v>1990</v>
      </c>
      <c r="B1209">
        <v>29</v>
      </c>
      <c r="C1209">
        <v>2505748</v>
      </c>
    </row>
    <row r="1210" spans="1:3" ht="15.75">
      <c r="A1210" s="1">
        <v>1990</v>
      </c>
      <c r="B1210">
        <v>30</v>
      </c>
      <c r="C1210">
        <v>2109015</v>
      </c>
    </row>
    <row r="1211" spans="1:3" ht="15.75">
      <c r="A1211" s="1">
        <v>1990</v>
      </c>
      <c r="B1211">
        <v>31</v>
      </c>
      <c r="C1211">
        <v>2385573</v>
      </c>
    </row>
    <row r="1212" spans="1:3" ht="15.75">
      <c r="A1212" s="1">
        <v>1990</v>
      </c>
      <c r="B1212">
        <v>32</v>
      </c>
      <c r="C1212">
        <v>2505914</v>
      </c>
    </row>
    <row r="1213" spans="1:3" ht="15.75">
      <c r="A1213" s="1">
        <v>1990</v>
      </c>
      <c r="B1213">
        <v>33</v>
      </c>
      <c r="C1213">
        <v>2482382</v>
      </c>
    </row>
    <row r="1214" spans="1:3" ht="15.75">
      <c r="A1214" s="1">
        <v>1990</v>
      </c>
      <c r="B1214">
        <v>34</v>
      </c>
      <c r="C1214">
        <v>2069442</v>
      </c>
    </row>
    <row r="1215" spans="1:3" ht="15.75">
      <c r="A1215" s="1">
        <v>1990</v>
      </c>
      <c r="B1215">
        <v>35</v>
      </c>
      <c r="C1215">
        <v>2538904</v>
      </c>
    </row>
    <row r="1216" spans="1:3" ht="15.75">
      <c r="A1216" s="1">
        <v>1990</v>
      </c>
      <c r="B1216">
        <v>36</v>
      </c>
      <c r="C1216">
        <v>2954199</v>
      </c>
    </row>
    <row r="1217" spans="1:3" ht="15.75">
      <c r="A1217" s="1">
        <v>1990</v>
      </c>
      <c r="B1217">
        <v>37</v>
      </c>
      <c r="C1217">
        <v>3109759</v>
      </c>
    </row>
    <row r="1218" spans="1:3" ht="15.75">
      <c r="A1218" s="1">
        <v>1990</v>
      </c>
      <c r="B1218">
        <v>38</v>
      </c>
      <c r="C1218">
        <v>4623261</v>
      </c>
    </row>
    <row r="1219" spans="1:3" ht="15.75">
      <c r="A1219" s="1">
        <v>1990</v>
      </c>
      <c r="B1219">
        <v>39</v>
      </c>
      <c r="C1219">
        <v>5462068</v>
      </c>
    </row>
    <row r="1220" spans="1:3" ht="15.75">
      <c r="A1220" s="1">
        <v>1990</v>
      </c>
      <c r="B1220">
        <v>40</v>
      </c>
      <c r="C1220">
        <v>11085490</v>
      </c>
    </row>
    <row r="1221" spans="1:3" ht="15.75">
      <c r="A1221" s="1">
        <v>1990</v>
      </c>
      <c r="B1221">
        <v>41</v>
      </c>
      <c r="C1221">
        <v>13695574</v>
      </c>
    </row>
    <row r="1222" spans="1:3" ht="15.75">
      <c r="A1222" s="1">
        <v>1990</v>
      </c>
      <c r="B1222">
        <v>42</v>
      </c>
      <c r="C1222">
        <v>16675878</v>
      </c>
    </row>
    <row r="1223" spans="1:3" ht="15.75">
      <c r="A1223" s="1">
        <v>1990</v>
      </c>
      <c r="B1223">
        <v>43</v>
      </c>
      <c r="C1223">
        <v>18921795</v>
      </c>
    </row>
    <row r="1224" spans="1:3" ht="15.75">
      <c r="A1224" s="1">
        <v>1990</v>
      </c>
      <c r="B1224">
        <v>44</v>
      </c>
      <c r="C1224">
        <v>22229184</v>
      </c>
    </row>
    <row r="1225" spans="1:3" ht="15.75">
      <c r="A1225" s="1">
        <v>1990</v>
      </c>
      <c r="B1225">
        <v>45</v>
      </c>
      <c r="C1225">
        <v>28841375</v>
      </c>
    </row>
    <row r="1226" spans="1:3" ht="15.75">
      <c r="A1226" s="1">
        <v>1990</v>
      </c>
      <c r="B1226">
        <v>46</v>
      </c>
      <c r="C1226">
        <v>32888801</v>
      </c>
    </row>
    <row r="1227" spans="1:3" ht="15.75">
      <c r="A1227" s="1">
        <v>1990</v>
      </c>
      <c r="B1227">
        <v>47</v>
      </c>
      <c r="C1227">
        <v>31642582</v>
      </c>
    </row>
    <row r="1228" spans="1:3" ht="15.75">
      <c r="A1228" s="1">
        <v>1990</v>
      </c>
      <c r="B1228">
        <v>48</v>
      </c>
      <c r="C1228">
        <v>35532508</v>
      </c>
    </row>
    <row r="1229" spans="1:3" ht="15.75">
      <c r="A1229" s="1">
        <v>1990</v>
      </c>
      <c r="B1229">
        <v>49</v>
      </c>
      <c r="C1229">
        <v>40770154</v>
      </c>
    </row>
    <row r="1230" spans="1:3" ht="15.75">
      <c r="A1230" s="1">
        <v>1990</v>
      </c>
      <c r="B1230">
        <v>50</v>
      </c>
      <c r="C1230">
        <v>43287793</v>
      </c>
    </row>
    <row r="1231" spans="1:3" ht="15.75">
      <c r="A1231" s="1">
        <v>1990</v>
      </c>
      <c r="B1231">
        <v>51</v>
      </c>
      <c r="C1231">
        <v>48653039</v>
      </c>
    </row>
    <row r="1232" spans="1:3" ht="15.75">
      <c r="A1232" s="1">
        <v>1990</v>
      </c>
      <c r="B1232">
        <v>52</v>
      </c>
      <c r="C1232">
        <v>47899458</v>
      </c>
    </row>
    <row r="1233" spans="1:3" ht="15.75">
      <c r="A1233" s="1">
        <v>1991</v>
      </c>
      <c r="B1233">
        <v>1</v>
      </c>
      <c r="C1233">
        <v>48011462</v>
      </c>
    </row>
    <row r="1234" spans="1:3" ht="15.75">
      <c r="A1234" s="1">
        <v>1991</v>
      </c>
      <c r="B1234">
        <v>2</v>
      </c>
      <c r="C1234">
        <v>47219043</v>
      </c>
    </row>
    <row r="1235" spans="1:3" ht="15.75">
      <c r="A1235" s="1">
        <v>1991</v>
      </c>
      <c r="B1235">
        <v>3</v>
      </c>
      <c r="C1235">
        <v>43990944</v>
      </c>
    </row>
    <row r="1236" spans="1:3" ht="15.75">
      <c r="A1236" s="1">
        <v>1991</v>
      </c>
      <c r="B1236">
        <v>4</v>
      </c>
      <c r="C1236">
        <v>45274120</v>
      </c>
    </row>
    <row r="1237" spans="1:3" ht="15.75">
      <c r="A1237" s="1">
        <v>1991</v>
      </c>
      <c r="B1237">
        <v>5</v>
      </c>
      <c r="C1237">
        <v>47323236</v>
      </c>
    </row>
    <row r="1238" spans="1:3" ht="15.75">
      <c r="A1238" s="1">
        <v>1991</v>
      </c>
      <c r="B1238">
        <v>6</v>
      </c>
      <c r="C1238">
        <v>45026713</v>
      </c>
    </row>
    <row r="1239" spans="1:3" ht="15.75">
      <c r="A1239" s="1">
        <v>1991</v>
      </c>
      <c r="B1239">
        <v>7</v>
      </c>
      <c r="C1239">
        <v>46332367</v>
      </c>
    </row>
    <row r="1240" spans="1:3" ht="15.75">
      <c r="A1240" s="1">
        <v>1991</v>
      </c>
      <c r="B1240">
        <v>8</v>
      </c>
      <c r="C1240">
        <v>45120590</v>
      </c>
    </row>
    <row r="1241" spans="1:3" ht="15.75">
      <c r="A1241" s="1">
        <v>1991</v>
      </c>
      <c r="B1241">
        <v>9</v>
      </c>
      <c r="C1241">
        <v>44018396</v>
      </c>
    </row>
    <row r="1242" spans="1:3" ht="15.75">
      <c r="A1242" s="1">
        <v>1991</v>
      </c>
      <c r="B1242">
        <v>10</v>
      </c>
      <c r="C1242">
        <v>41416915</v>
      </c>
    </row>
    <row r="1243" spans="1:3" ht="15.75">
      <c r="A1243" s="1">
        <v>1991</v>
      </c>
      <c r="B1243">
        <v>11</v>
      </c>
      <c r="C1243">
        <v>41158754</v>
      </c>
    </row>
    <row r="1244" spans="1:3" ht="15.75">
      <c r="A1244" s="1">
        <v>1991</v>
      </c>
      <c r="B1244">
        <v>12</v>
      </c>
      <c r="C1244">
        <v>36862071</v>
      </c>
    </row>
    <row r="1245" spans="1:3" ht="15.75">
      <c r="A1245" s="1">
        <v>1991</v>
      </c>
      <c r="B1245">
        <v>13</v>
      </c>
      <c r="C1245">
        <v>35147836</v>
      </c>
    </row>
    <row r="1246" spans="1:3" ht="15.75">
      <c r="A1246" s="1">
        <v>1991</v>
      </c>
      <c r="B1246">
        <v>14</v>
      </c>
      <c r="C1246">
        <v>34835424</v>
      </c>
    </row>
    <row r="1247" spans="1:3" ht="15.75">
      <c r="A1247" s="1">
        <v>1991</v>
      </c>
      <c r="B1247">
        <v>15</v>
      </c>
      <c r="C1247">
        <v>29383398</v>
      </c>
    </row>
    <row r="1248" spans="1:3" ht="15.75">
      <c r="A1248" s="1">
        <v>1991</v>
      </c>
      <c r="B1248">
        <v>16</v>
      </c>
      <c r="C1248">
        <v>25556283</v>
      </c>
    </row>
    <row r="1249" spans="1:3" ht="15.75">
      <c r="A1249" s="1">
        <v>1991</v>
      </c>
      <c r="B1249">
        <v>17</v>
      </c>
      <c r="C1249">
        <v>24194197</v>
      </c>
    </row>
    <row r="1250" spans="1:3" ht="15.75">
      <c r="A1250" s="1">
        <v>1991</v>
      </c>
      <c r="B1250">
        <v>18</v>
      </c>
      <c r="C1250">
        <v>24083553</v>
      </c>
    </row>
    <row r="1251" spans="1:3" ht="15.75">
      <c r="A1251" s="1">
        <v>1991</v>
      </c>
      <c r="B1251">
        <v>19</v>
      </c>
      <c r="C1251">
        <v>18959570</v>
      </c>
    </row>
    <row r="1252" spans="1:3" ht="15.75">
      <c r="A1252" s="1">
        <v>1991</v>
      </c>
      <c r="B1252">
        <v>20</v>
      </c>
      <c r="C1252">
        <v>18328126</v>
      </c>
    </row>
    <row r="1253" spans="1:3" ht="15.75">
      <c r="A1253" s="1">
        <v>1991</v>
      </c>
      <c r="B1253">
        <v>21</v>
      </c>
      <c r="C1253">
        <v>16673655</v>
      </c>
    </row>
    <row r="1254" spans="1:3" ht="15.75">
      <c r="A1254" s="1">
        <v>1991</v>
      </c>
      <c r="B1254">
        <v>22</v>
      </c>
      <c r="C1254">
        <v>15797282</v>
      </c>
    </row>
    <row r="1255" spans="1:3" ht="15.75">
      <c r="A1255" s="1">
        <v>1991</v>
      </c>
      <c r="B1255">
        <v>23</v>
      </c>
      <c r="C1255">
        <v>12182544</v>
      </c>
    </row>
    <row r="1256" spans="1:3" ht="15.75">
      <c r="A1256" s="1">
        <v>1991</v>
      </c>
      <c r="B1256">
        <v>24</v>
      </c>
      <c r="C1256">
        <v>12888796</v>
      </c>
    </row>
    <row r="1257" spans="1:3" ht="15.75">
      <c r="A1257" s="1">
        <v>1991</v>
      </c>
      <c r="B1257">
        <v>25</v>
      </c>
      <c r="C1257">
        <v>8310865</v>
      </c>
    </row>
    <row r="1258" spans="1:3" ht="15.75">
      <c r="A1258" s="1">
        <v>1991</v>
      </c>
      <c r="B1258">
        <v>26</v>
      </c>
      <c r="C1258">
        <v>6300376</v>
      </c>
    </row>
    <row r="1259" spans="1:3" ht="15.75">
      <c r="A1259" s="1">
        <v>1991</v>
      </c>
      <c r="B1259">
        <v>27</v>
      </c>
      <c r="C1259">
        <v>3508724</v>
      </c>
    </row>
    <row r="1260" spans="1:3" ht="15.75">
      <c r="A1260" s="1">
        <v>1991</v>
      </c>
      <c r="B1260">
        <v>28</v>
      </c>
      <c r="C1260">
        <v>3076944</v>
      </c>
    </row>
    <row r="1261" spans="1:3" ht="15.75">
      <c r="A1261" s="1">
        <v>1991</v>
      </c>
      <c r="B1261">
        <v>29</v>
      </c>
      <c r="C1261">
        <v>3420846</v>
      </c>
    </row>
    <row r="1262" spans="1:3" ht="15.75">
      <c r="A1262" s="1">
        <v>1991</v>
      </c>
      <c r="B1262">
        <v>30</v>
      </c>
      <c r="C1262">
        <v>3272037</v>
      </c>
    </row>
    <row r="1263" spans="1:3" ht="15.75">
      <c r="A1263" s="1">
        <v>1991</v>
      </c>
      <c r="B1263">
        <v>31</v>
      </c>
      <c r="C1263">
        <v>3041756</v>
      </c>
    </row>
    <row r="1264" spans="1:3" ht="15.75">
      <c r="A1264" s="1">
        <v>1991</v>
      </c>
      <c r="B1264">
        <v>32</v>
      </c>
      <c r="C1264">
        <v>3079682</v>
      </c>
    </row>
    <row r="1265" spans="1:3" ht="15.75">
      <c r="A1265" s="1">
        <v>1991</v>
      </c>
      <c r="B1265">
        <v>33</v>
      </c>
      <c r="C1265">
        <v>2991410</v>
      </c>
    </row>
    <row r="1266" spans="1:3" ht="15.75">
      <c r="A1266" s="1">
        <v>1991</v>
      </c>
      <c r="B1266">
        <v>34</v>
      </c>
      <c r="C1266">
        <v>3144599</v>
      </c>
    </row>
    <row r="1267" spans="1:3" ht="15.75">
      <c r="A1267" s="1">
        <v>1991</v>
      </c>
      <c r="B1267">
        <v>35</v>
      </c>
      <c r="C1267">
        <v>2753223</v>
      </c>
    </row>
    <row r="1268" spans="1:3" ht="15.75">
      <c r="A1268" s="1">
        <v>1991</v>
      </c>
      <c r="B1268">
        <v>36</v>
      </c>
      <c r="C1268">
        <v>2901389</v>
      </c>
    </row>
    <row r="1269" spans="1:3" ht="15.75">
      <c r="A1269" s="1">
        <v>1991</v>
      </c>
      <c r="B1269">
        <v>37</v>
      </c>
      <c r="C1269">
        <v>3562093</v>
      </c>
    </row>
    <row r="1270" spans="1:3" ht="15.75">
      <c r="A1270" s="1">
        <v>1991</v>
      </c>
      <c r="B1270">
        <v>38</v>
      </c>
      <c r="C1270">
        <v>4136271</v>
      </c>
    </row>
    <row r="1271" spans="1:3" ht="15.75">
      <c r="A1271" s="1">
        <v>1991</v>
      </c>
      <c r="B1271">
        <v>39</v>
      </c>
      <c r="C1271">
        <v>6668925</v>
      </c>
    </row>
    <row r="1272" spans="1:3" ht="15.75">
      <c r="A1272" s="1">
        <v>1991</v>
      </c>
      <c r="B1272">
        <v>40</v>
      </c>
      <c r="C1272">
        <v>9469454</v>
      </c>
    </row>
    <row r="1273" spans="1:3" ht="15.75">
      <c r="A1273" s="1">
        <v>1991</v>
      </c>
      <c r="B1273">
        <v>41</v>
      </c>
      <c r="C1273">
        <v>13224424</v>
      </c>
    </row>
    <row r="1274" spans="1:3" ht="15.75">
      <c r="A1274" s="1">
        <v>1991</v>
      </c>
      <c r="B1274">
        <v>42</v>
      </c>
      <c r="C1274">
        <v>13820473</v>
      </c>
    </row>
    <row r="1275" spans="1:3" ht="15.75">
      <c r="A1275" s="1">
        <v>1991</v>
      </c>
      <c r="B1275">
        <v>43</v>
      </c>
      <c r="C1275">
        <v>19515192</v>
      </c>
    </row>
    <row r="1276" spans="1:3" ht="15.75">
      <c r="A1276" s="1">
        <v>1991</v>
      </c>
      <c r="B1276">
        <v>44</v>
      </c>
      <c r="C1276">
        <v>30184735</v>
      </c>
    </row>
    <row r="1277" spans="1:3" ht="15.75">
      <c r="A1277" s="1">
        <v>1991</v>
      </c>
      <c r="B1277">
        <v>45</v>
      </c>
      <c r="C1277">
        <v>32008760</v>
      </c>
    </row>
    <row r="1278" spans="1:3" ht="15.75">
      <c r="A1278" s="1">
        <v>1991</v>
      </c>
      <c r="B1278">
        <v>46</v>
      </c>
      <c r="C1278">
        <v>35428672</v>
      </c>
    </row>
    <row r="1279" spans="1:3" ht="15.75">
      <c r="A1279" s="1">
        <v>1991</v>
      </c>
      <c r="B1279">
        <v>47</v>
      </c>
      <c r="C1279">
        <v>35245915</v>
      </c>
    </row>
    <row r="1280" spans="1:3" ht="15.75">
      <c r="A1280" s="1">
        <v>1991</v>
      </c>
      <c r="B1280">
        <v>48</v>
      </c>
      <c r="C1280">
        <v>38159844</v>
      </c>
    </row>
    <row r="1281" spans="1:3" ht="15.75">
      <c r="A1281" s="1">
        <v>1991</v>
      </c>
      <c r="B1281">
        <v>49</v>
      </c>
      <c r="C1281">
        <v>40564129</v>
      </c>
    </row>
    <row r="1282" spans="1:3" ht="15.75">
      <c r="A1282" s="1">
        <v>1991</v>
      </c>
      <c r="B1282">
        <v>50</v>
      </c>
      <c r="C1282">
        <v>43877263</v>
      </c>
    </row>
    <row r="1283" spans="1:3" ht="15.75">
      <c r="A1283" s="1">
        <v>1991</v>
      </c>
      <c r="B1283">
        <v>51</v>
      </c>
      <c r="C1283">
        <v>42465775</v>
      </c>
    </row>
    <row r="1284" spans="1:3" ht="15.75">
      <c r="A1284" s="1">
        <v>1991</v>
      </c>
      <c r="B1284">
        <v>52</v>
      </c>
      <c r="C1284">
        <v>45939753</v>
      </c>
    </row>
    <row r="1285" spans="1:3" ht="15.75">
      <c r="A1285" s="1">
        <v>1992</v>
      </c>
      <c r="B1285">
        <v>1</v>
      </c>
      <c r="C1285">
        <v>47491474</v>
      </c>
    </row>
    <row r="1286" spans="1:3" ht="15.75">
      <c r="A1286" s="1">
        <v>1992</v>
      </c>
      <c r="B1286">
        <v>2</v>
      </c>
      <c r="C1286">
        <v>44826678</v>
      </c>
    </row>
    <row r="1287" spans="1:3" ht="15.75">
      <c r="A1287" s="1">
        <v>1992</v>
      </c>
      <c r="B1287">
        <v>3</v>
      </c>
      <c r="C1287">
        <v>47395981</v>
      </c>
    </row>
    <row r="1288" spans="1:3" ht="15.75">
      <c r="A1288" s="1">
        <v>1992</v>
      </c>
      <c r="B1288">
        <v>4</v>
      </c>
      <c r="C1288">
        <v>46330334</v>
      </c>
    </row>
    <row r="1289" spans="1:3" ht="15.75">
      <c r="A1289" s="1">
        <v>1992</v>
      </c>
      <c r="B1289">
        <v>5</v>
      </c>
      <c r="C1289">
        <v>44490187</v>
      </c>
    </row>
    <row r="1290" spans="1:3" ht="15.75">
      <c r="A1290" s="1">
        <v>1992</v>
      </c>
      <c r="B1290">
        <v>6</v>
      </c>
      <c r="C1290">
        <v>44622940</v>
      </c>
    </row>
    <row r="1291" spans="1:3" ht="15.75">
      <c r="A1291" s="1">
        <v>1992</v>
      </c>
      <c r="B1291">
        <v>7</v>
      </c>
      <c r="C1291">
        <v>45203565</v>
      </c>
    </row>
    <row r="1292" spans="1:3" ht="15.75">
      <c r="A1292" s="1">
        <v>1992</v>
      </c>
      <c r="B1292">
        <v>8</v>
      </c>
      <c r="C1292">
        <v>41752959</v>
      </c>
    </row>
    <row r="1293" spans="1:3" ht="15.75">
      <c r="A1293" s="1">
        <v>1992</v>
      </c>
      <c r="B1293">
        <v>9</v>
      </c>
      <c r="C1293">
        <v>41588250</v>
      </c>
    </row>
    <row r="1294" spans="1:3" ht="15.75">
      <c r="A1294" s="1">
        <v>1992</v>
      </c>
      <c r="B1294">
        <v>10</v>
      </c>
      <c r="C1294">
        <v>40946433</v>
      </c>
    </row>
    <row r="1295" spans="1:3" ht="15.75">
      <c r="A1295" s="1">
        <v>1992</v>
      </c>
      <c r="B1295">
        <v>11</v>
      </c>
      <c r="C1295">
        <v>38605210</v>
      </c>
    </row>
    <row r="1296" spans="1:3" ht="15.75">
      <c r="A1296" s="1">
        <v>1992</v>
      </c>
      <c r="B1296">
        <v>12</v>
      </c>
      <c r="C1296">
        <v>39406250</v>
      </c>
    </row>
    <row r="1297" spans="1:3" ht="15.75">
      <c r="A1297" s="1">
        <v>1992</v>
      </c>
      <c r="B1297">
        <v>13</v>
      </c>
      <c r="C1297">
        <v>35097408</v>
      </c>
    </row>
    <row r="1298" spans="1:3" ht="15.75">
      <c r="A1298" s="1">
        <v>1992</v>
      </c>
      <c r="B1298">
        <v>14</v>
      </c>
      <c r="C1298">
        <v>33076534</v>
      </c>
    </row>
    <row r="1299" spans="1:3" ht="15.75">
      <c r="A1299" s="1">
        <v>1992</v>
      </c>
      <c r="B1299">
        <v>15</v>
      </c>
      <c r="C1299">
        <v>31736393</v>
      </c>
    </row>
    <row r="1300" spans="1:3" ht="15.75">
      <c r="A1300" s="1">
        <v>1992</v>
      </c>
      <c r="B1300">
        <v>16</v>
      </c>
      <c r="C1300">
        <v>26690290</v>
      </c>
    </row>
    <row r="1301" spans="1:3" ht="15.75">
      <c r="A1301" s="1">
        <v>1992</v>
      </c>
      <c r="B1301">
        <v>17</v>
      </c>
      <c r="C1301">
        <v>26177250</v>
      </c>
    </row>
    <row r="1302" spans="1:3" ht="15.75">
      <c r="A1302" s="1">
        <v>1992</v>
      </c>
      <c r="B1302">
        <v>18</v>
      </c>
      <c r="C1302">
        <v>24712951</v>
      </c>
    </row>
    <row r="1303" spans="1:3" ht="15.75">
      <c r="A1303" s="1">
        <v>1992</v>
      </c>
      <c r="B1303">
        <v>19</v>
      </c>
      <c r="C1303">
        <v>22016049</v>
      </c>
    </row>
    <row r="1304" spans="1:3" ht="15.75">
      <c r="A1304" s="1">
        <v>1992</v>
      </c>
      <c r="B1304">
        <v>20</v>
      </c>
      <c r="C1304">
        <v>20377160</v>
      </c>
    </row>
    <row r="1305" spans="1:3" ht="15.75">
      <c r="A1305" s="1">
        <v>1992</v>
      </c>
      <c r="B1305">
        <v>21</v>
      </c>
      <c r="C1305">
        <v>15532749</v>
      </c>
    </row>
    <row r="1306" spans="1:3" ht="15.75">
      <c r="A1306" s="1">
        <v>1992</v>
      </c>
      <c r="B1306">
        <v>22</v>
      </c>
      <c r="C1306">
        <v>13673885</v>
      </c>
    </row>
    <row r="1307" spans="1:3" ht="15.75">
      <c r="A1307" s="1">
        <v>1992</v>
      </c>
      <c r="B1307">
        <v>23</v>
      </c>
      <c r="C1307">
        <v>13295764</v>
      </c>
    </row>
    <row r="1308" spans="1:3" ht="15.75">
      <c r="A1308" s="1">
        <v>1992</v>
      </c>
      <c r="B1308">
        <v>24</v>
      </c>
      <c r="C1308">
        <v>11020149</v>
      </c>
    </row>
    <row r="1309" spans="1:3" ht="15.75">
      <c r="A1309" s="1">
        <v>1992</v>
      </c>
      <c r="B1309">
        <v>25</v>
      </c>
      <c r="C1309">
        <v>8426039</v>
      </c>
    </row>
    <row r="1310" spans="1:3" ht="15.75">
      <c r="A1310" s="1">
        <v>1992</v>
      </c>
      <c r="B1310">
        <v>26</v>
      </c>
      <c r="C1310">
        <v>8499824</v>
      </c>
    </row>
    <row r="1311" spans="1:3" ht="15.75">
      <c r="A1311" s="1">
        <v>1992</v>
      </c>
      <c r="B1311">
        <v>27</v>
      </c>
      <c r="C1311">
        <v>5518656</v>
      </c>
    </row>
    <row r="1312" spans="1:3" ht="15.75">
      <c r="A1312" s="1">
        <v>1992</v>
      </c>
      <c r="B1312">
        <v>28</v>
      </c>
      <c r="C1312">
        <v>4598930</v>
      </c>
    </row>
    <row r="1313" spans="1:3" ht="15.75">
      <c r="A1313" s="1">
        <v>1992</v>
      </c>
      <c r="B1313">
        <v>29</v>
      </c>
      <c r="C1313">
        <v>2752505</v>
      </c>
    </row>
    <row r="1314" spans="1:3" ht="15.75">
      <c r="A1314" s="1">
        <v>1992</v>
      </c>
      <c r="B1314">
        <v>30</v>
      </c>
      <c r="C1314">
        <v>2469983</v>
      </c>
    </row>
    <row r="1315" spans="1:3" ht="15.75">
      <c r="A1315" s="1">
        <v>1992</v>
      </c>
      <c r="B1315">
        <v>31</v>
      </c>
      <c r="C1315">
        <v>2393839</v>
      </c>
    </row>
    <row r="1316" spans="1:3" ht="15.75">
      <c r="A1316" s="1">
        <v>1992</v>
      </c>
      <c r="B1316">
        <v>32</v>
      </c>
      <c r="C1316">
        <v>2231647</v>
      </c>
    </row>
    <row r="1317" spans="1:3" ht="15.75">
      <c r="A1317" s="1">
        <v>1992</v>
      </c>
      <c r="B1317">
        <v>33</v>
      </c>
      <c r="C1317">
        <v>2191758</v>
      </c>
    </row>
    <row r="1318" spans="1:3" ht="15.75">
      <c r="A1318" s="1">
        <v>1992</v>
      </c>
      <c r="B1318">
        <v>34</v>
      </c>
      <c r="C1318">
        <v>2230341</v>
      </c>
    </row>
    <row r="1319" spans="1:3" ht="15.75">
      <c r="A1319" s="1">
        <v>1992</v>
      </c>
      <c r="B1319">
        <v>35</v>
      </c>
      <c r="C1319">
        <v>3095542</v>
      </c>
    </row>
    <row r="1320" spans="1:3" ht="15.75">
      <c r="A1320" s="1">
        <v>1992</v>
      </c>
      <c r="B1320">
        <v>36</v>
      </c>
      <c r="C1320">
        <v>3879048</v>
      </c>
    </row>
    <row r="1321" spans="1:3" ht="15.75">
      <c r="A1321" s="1">
        <v>1992</v>
      </c>
      <c r="B1321">
        <v>37</v>
      </c>
      <c r="C1321">
        <v>4684634</v>
      </c>
    </row>
    <row r="1322" spans="1:3" ht="15.75">
      <c r="A1322" s="1">
        <v>1992</v>
      </c>
      <c r="B1322">
        <v>38</v>
      </c>
      <c r="C1322">
        <v>5224215</v>
      </c>
    </row>
    <row r="1323" spans="1:3" ht="15.75">
      <c r="A1323" s="1">
        <v>1992</v>
      </c>
      <c r="B1323">
        <v>39</v>
      </c>
      <c r="C1323">
        <v>7651562</v>
      </c>
    </row>
    <row r="1324" spans="1:3" ht="15.75">
      <c r="A1324" s="1">
        <v>1992</v>
      </c>
      <c r="B1324">
        <v>40</v>
      </c>
      <c r="C1324">
        <v>11750133</v>
      </c>
    </row>
    <row r="1325" spans="1:3" ht="15.75">
      <c r="A1325" s="1">
        <v>1992</v>
      </c>
      <c r="B1325">
        <v>41</v>
      </c>
      <c r="C1325">
        <v>15802915</v>
      </c>
    </row>
    <row r="1326" spans="1:3" ht="15.75">
      <c r="A1326" s="1">
        <v>1992</v>
      </c>
      <c r="B1326">
        <v>42</v>
      </c>
      <c r="C1326">
        <v>17484601</v>
      </c>
    </row>
    <row r="1327" spans="1:3" ht="15.75">
      <c r="A1327" s="1">
        <v>1992</v>
      </c>
      <c r="B1327">
        <v>43</v>
      </c>
      <c r="C1327">
        <v>18016198</v>
      </c>
    </row>
    <row r="1328" spans="1:3" ht="15.75">
      <c r="A1328" s="1">
        <v>1992</v>
      </c>
      <c r="B1328">
        <v>44</v>
      </c>
      <c r="C1328">
        <v>20418921</v>
      </c>
    </row>
    <row r="1329" spans="1:3" ht="15.75">
      <c r="A1329" s="1">
        <v>1992</v>
      </c>
      <c r="B1329">
        <v>45</v>
      </c>
      <c r="C1329">
        <v>31720161</v>
      </c>
    </row>
    <row r="1330" spans="1:3" ht="15.75">
      <c r="A1330" s="1">
        <v>1992</v>
      </c>
      <c r="B1330">
        <v>46</v>
      </c>
      <c r="C1330">
        <v>33152436</v>
      </c>
    </row>
    <row r="1331" spans="1:3" ht="15.75">
      <c r="A1331" s="1">
        <v>1992</v>
      </c>
      <c r="B1331">
        <v>47</v>
      </c>
      <c r="C1331">
        <v>36697170</v>
      </c>
    </row>
    <row r="1332" spans="1:3" ht="15.75">
      <c r="A1332" s="1">
        <v>1992</v>
      </c>
      <c r="B1332">
        <v>48</v>
      </c>
      <c r="C1332">
        <v>38653877</v>
      </c>
    </row>
    <row r="1333" spans="1:3" ht="15.75">
      <c r="A1333" s="1">
        <v>1992</v>
      </c>
      <c r="B1333">
        <v>49</v>
      </c>
      <c r="C1333">
        <v>45058954</v>
      </c>
    </row>
    <row r="1334" spans="1:3" ht="15.75">
      <c r="A1334" s="1">
        <v>1992</v>
      </c>
      <c r="B1334">
        <v>50</v>
      </c>
      <c r="C1334">
        <v>47640780</v>
      </c>
    </row>
    <row r="1335" spans="1:3" ht="15.75">
      <c r="A1335" s="1">
        <v>1992</v>
      </c>
      <c r="B1335">
        <v>51</v>
      </c>
      <c r="C1335">
        <v>44961656</v>
      </c>
    </row>
    <row r="1336" spans="1:3" ht="15.75">
      <c r="A1336" s="1">
        <v>1992</v>
      </c>
      <c r="B1336">
        <v>52</v>
      </c>
      <c r="C1336">
        <v>44904969</v>
      </c>
    </row>
    <row r="1337" spans="1:3" ht="15.75">
      <c r="A1337" s="1">
        <v>1993</v>
      </c>
      <c r="B1337">
        <v>1</v>
      </c>
      <c r="C1337">
        <v>46518300</v>
      </c>
    </row>
    <row r="1338" spans="1:3" ht="15.75">
      <c r="A1338" s="1">
        <v>1993</v>
      </c>
      <c r="B1338">
        <v>2</v>
      </c>
      <c r="C1338">
        <v>46813468</v>
      </c>
    </row>
    <row r="1339" spans="1:3" ht="15.75">
      <c r="A1339" s="1">
        <v>1993</v>
      </c>
      <c r="B1339">
        <v>3</v>
      </c>
      <c r="C1339">
        <v>47510741</v>
      </c>
    </row>
    <row r="1340" spans="1:3" ht="15.75">
      <c r="A1340" s="1">
        <v>1993</v>
      </c>
      <c r="B1340">
        <v>4</v>
      </c>
      <c r="C1340">
        <v>46438248</v>
      </c>
    </row>
    <row r="1341" spans="1:3" ht="15.75">
      <c r="A1341" s="1">
        <v>1993</v>
      </c>
      <c r="B1341">
        <v>5</v>
      </c>
      <c r="C1341">
        <v>46952803</v>
      </c>
    </row>
    <row r="1342" spans="1:3" ht="15.75">
      <c r="A1342" s="1">
        <v>1993</v>
      </c>
      <c r="B1342">
        <v>6</v>
      </c>
      <c r="C1342">
        <v>44151213</v>
      </c>
    </row>
    <row r="1343" spans="1:3" ht="15.75">
      <c r="A1343" s="1">
        <v>1993</v>
      </c>
      <c r="B1343">
        <v>7</v>
      </c>
      <c r="C1343">
        <v>44082628</v>
      </c>
    </row>
    <row r="1344" spans="1:3" ht="15.75">
      <c r="A1344" s="1">
        <v>1993</v>
      </c>
      <c r="B1344">
        <v>8</v>
      </c>
      <c r="C1344">
        <v>46504939</v>
      </c>
    </row>
    <row r="1345" spans="1:3" ht="15.75">
      <c r="A1345" s="1">
        <v>1993</v>
      </c>
      <c r="B1345">
        <v>9</v>
      </c>
      <c r="C1345">
        <v>46238833</v>
      </c>
    </row>
    <row r="1346" spans="1:3" ht="15.75">
      <c r="A1346" s="1">
        <v>1993</v>
      </c>
      <c r="B1346">
        <v>10</v>
      </c>
      <c r="C1346">
        <v>45546214</v>
      </c>
    </row>
    <row r="1347" spans="1:3" ht="15.75">
      <c r="A1347" s="1">
        <v>1993</v>
      </c>
      <c r="B1347">
        <v>11</v>
      </c>
      <c r="C1347">
        <v>41698723</v>
      </c>
    </row>
    <row r="1348" spans="1:3" ht="15.75">
      <c r="A1348" s="1">
        <v>1993</v>
      </c>
      <c r="B1348">
        <v>12</v>
      </c>
      <c r="C1348">
        <v>37933621</v>
      </c>
    </row>
    <row r="1349" spans="1:3" ht="15.75">
      <c r="A1349" s="1">
        <v>1993</v>
      </c>
      <c r="B1349">
        <v>13</v>
      </c>
      <c r="C1349">
        <v>35244322</v>
      </c>
    </row>
    <row r="1350" spans="1:3" ht="15.75">
      <c r="A1350" s="1">
        <v>1993</v>
      </c>
      <c r="B1350">
        <v>14</v>
      </c>
      <c r="C1350">
        <v>31750383</v>
      </c>
    </row>
    <row r="1351" spans="1:3" ht="15.75">
      <c r="A1351" s="1">
        <v>1993</v>
      </c>
      <c r="B1351">
        <v>15</v>
      </c>
      <c r="C1351">
        <v>29911567</v>
      </c>
    </row>
    <row r="1352" spans="1:3" ht="15.75">
      <c r="A1352" s="1">
        <v>1993</v>
      </c>
      <c r="B1352">
        <v>16</v>
      </c>
      <c r="C1352">
        <v>30539125</v>
      </c>
    </row>
    <row r="1353" spans="1:3" ht="15.75">
      <c r="A1353" s="1">
        <v>1993</v>
      </c>
      <c r="B1353">
        <v>17</v>
      </c>
      <c r="C1353">
        <v>25373843</v>
      </c>
    </row>
    <row r="1354" spans="1:3" ht="15.75">
      <c r="A1354" s="1">
        <v>1993</v>
      </c>
      <c r="B1354">
        <v>18</v>
      </c>
      <c r="C1354">
        <v>22963255</v>
      </c>
    </row>
    <row r="1355" spans="1:3" ht="15.75">
      <c r="A1355" s="1">
        <v>1993</v>
      </c>
      <c r="B1355">
        <v>19</v>
      </c>
      <c r="C1355">
        <v>20765084</v>
      </c>
    </row>
    <row r="1356" spans="1:3" ht="15.75">
      <c r="A1356" s="1">
        <v>1993</v>
      </c>
      <c r="B1356">
        <v>20</v>
      </c>
      <c r="C1356">
        <v>19384115</v>
      </c>
    </row>
    <row r="1357" spans="1:3" ht="15.75">
      <c r="A1357" s="1">
        <v>1993</v>
      </c>
      <c r="B1357">
        <v>21</v>
      </c>
      <c r="C1357">
        <v>17780666</v>
      </c>
    </row>
    <row r="1358" spans="1:3" ht="15.75">
      <c r="A1358" s="1">
        <v>1993</v>
      </c>
      <c r="B1358">
        <v>22</v>
      </c>
      <c r="C1358">
        <v>14725951</v>
      </c>
    </row>
    <row r="1359" spans="1:3" ht="15.75">
      <c r="A1359" s="1">
        <v>1993</v>
      </c>
      <c r="B1359">
        <v>23</v>
      </c>
      <c r="C1359">
        <v>11297465</v>
      </c>
    </row>
    <row r="1360" spans="1:3" ht="15.75">
      <c r="A1360" s="1">
        <v>1993</v>
      </c>
      <c r="B1360">
        <v>24</v>
      </c>
      <c r="C1360">
        <v>9391848</v>
      </c>
    </row>
    <row r="1361" spans="1:3" ht="15.75">
      <c r="A1361" s="1">
        <v>1993</v>
      </c>
      <c r="B1361">
        <v>25</v>
      </c>
      <c r="C1361">
        <v>7929423</v>
      </c>
    </row>
    <row r="1362" spans="1:3" ht="15.75">
      <c r="A1362" s="1">
        <v>1993</v>
      </c>
      <c r="B1362">
        <v>26</v>
      </c>
      <c r="C1362">
        <v>4251586</v>
      </c>
    </row>
    <row r="1363" spans="1:3" ht="15.75">
      <c r="A1363" s="1">
        <v>1993</v>
      </c>
      <c r="B1363">
        <v>27</v>
      </c>
      <c r="C1363">
        <v>3738880</v>
      </c>
    </row>
    <row r="1364" spans="1:3" ht="15.75">
      <c r="A1364" s="1">
        <v>1993</v>
      </c>
      <c r="B1364">
        <v>28</v>
      </c>
      <c r="C1364">
        <v>3617466</v>
      </c>
    </row>
    <row r="1365" spans="1:3" ht="15.75">
      <c r="A1365" s="1">
        <v>1993</v>
      </c>
      <c r="B1365">
        <v>29</v>
      </c>
      <c r="C1365">
        <v>3215073</v>
      </c>
    </row>
    <row r="1366" spans="1:3" ht="15.75">
      <c r="A1366" s="1">
        <v>1993</v>
      </c>
      <c r="B1366">
        <v>30</v>
      </c>
      <c r="C1366">
        <v>3058378</v>
      </c>
    </row>
    <row r="1367" spans="1:3" ht="15.75">
      <c r="A1367" s="1">
        <v>1993</v>
      </c>
      <c r="B1367">
        <v>31</v>
      </c>
      <c r="C1367">
        <v>3071178</v>
      </c>
    </row>
    <row r="1368" spans="1:3" ht="15.75">
      <c r="A1368" s="1">
        <v>1993</v>
      </c>
      <c r="B1368">
        <v>32</v>
      </c>
      <c r="C1368">
        <v>2604940</v>
      </c>
    </row>
    <row r="1369" spans="1:3" ht="15.75">
      <c r="A1369" s="1">
        <v>1993</v>
      </c>
      <c r="B1369">
        <v>33</v>
      </c>
      <c r="C1369">
        <v>2404673</v>
      </c>
    </row>
    <row r="1370" spans="1:3" ht="15.75">
      <c r="A1370" s="1">
        <v>1993</v>
      </c>
      <c r="B1370">
        <v>34</v>
      </c>
      <c r="C1370">
        <v>2537866</v>
      </c>
    </row>
    <row r="1371" spans="1:3" ht="15.75">
      <c r="A1371" s="1">
        <v>1993</v>
      </c>
      <c r="B1371">
        <v>35</v>
      </c>
      <c r="C1371">
        <v>2769061</v>
      </c>
    </row>
    <row r="1372" spans="1:3" ht="15.75">
      <c r="A1372" s="1">
        <v>1993</v>
      </c>
      <c r="B1372">
        <v>36</v>
      </c>
      <c r="C1372">
        <v>3231282</v>
      </c>
    </row>
    <row r="1373" spans="1:3" ht="15.75">
      <c r="A1373" s="1">
        <v>1993</v>
      </c>
      <c r="B1373">
        <v>37</v>
      </c>
      <c r="C1373">
        <v>4105429</v>
      </c>
    </row>
    <row r="1374" spans="1:3" ht="15.75">
      <c r="A1374" s="1">
        <v>1993</v>
      </c>
      <c r="B1374">
        <v>38</v>
      </c>
      <c r="C1374">
        <v>4904796</v>
      </c>
    </row>
    <row r="1375" spans="1:3" ht="15.75">
      <c r="A1375" s="1">
        <v>1993</v>
      </c>
      <c r="B1375">
        <v>39</v>
      </c>
      <c r="C1375">
        <v>6001457</v>
      </c>
    </row>
    <row r="1376" spans="1:3" ht="15.75">
      <c r="A1376" s="1">
        <v>1993</v>
      </c>
      <c r="B1376">
        <v>40</v>
      </c>
      <c r="C1376">
        <v>12291421</v>
      </c>
    </row>
    <row r="1377" spans="1:3" ht="15.75">
      <c r="A1377" s="1">
        <v>1993</v>
      </c>
      <c r="B1377">
        <v>41</v>
      </c>
      <c r="C1377">
        <v>13632793</v>
      </c>
    </row>
    <row r="1378" spans="1:3" ht="15.75">
      <c r="A1378" s="1">
        <v>1993</v>
      </c>
      <c r="B1378">
        <v>42</v>
      </c>
      <c r="C1378">
        <v>17717814</v>
      </c>
    </row>
    <row r="1379" spans="1:3" ht="15.75">
      <c r="A1379" s="1">
        <v>1993</v>
      </c>
      <c r="B1379">
        <v>43</v>
      </c>
      <c r="C1379">
        <v>20746127</v>
      </c>
    </row>
    <row r="1380" spans="1:3" ht="15.75">
      <c r="A1380" s="1">
        <v>1993</v>
      </c>
      <c r="B1380">
        <v>44</v>
      </c>
      <c r="C1380">
        <v>25139021</v>
      </c>
    </row>
    <row r="1381" spans="1:3" ht="15.75">
      <c r="A1381" s="1">
        <v>1993</v>
      </c>
      <c r="B1381">
        <v>45</v>
      </c>
      <c r="C1381">
        <v>31977584</v>
      </c>
    </row>
    <row r="1382" spans="1:3" ht="15.75">
      <c r="A1382" s="1">
        <v>1993</v>
      </c>
      <c r="B1382">
        <v>46</v>
      </c>
      <c r="C1382">
        <v>35028960</v>
      </c>
    </row>
    <row r="1383" spans="1:3" ht="15.75">
      <c r="A1383" s="1">
        <v>1993</v>
      </c>
      <c r="B1383">
        <v>47</v>
      </c>
      <c r="C1383">
        <v>40779962</v>
      </c>
    </row>
    <row r="1384" spans="1:3" ht="15.75">
      <c r="A1384" s="1">
        <v>1993</v>
      </c>
      <c r="B1384">
        <v>48</v>
      </c>
      <c r="C1384">
        <v>47849576</v>
      </c>
    </row>
    <row r="1385" spans="1:3" ht="15.75">
      <c r="A1385" s="1">
        <v>1993</v>
      </c>
      <c r="B1385">
        <v>49</v>
      </c>
      <c r="C1385">
        <v>43372884</v>
      </c>
    </row>
    <row r="1386" spans="1:3" ht="15.75">
      <c r="A1386" s="1">
        <v>1993</v>
      </c>
      <c r="B1386">
        <v>50</v>
      </c>
      <c r="C1386">
        <v>44048935</v>
      </c>
    </row>
    <row r="1387" spans="1:3" ht="15.75">
      <c r="A1387" s="1">
        <v>1993</v>
      </c>
      <c r="B1387">
        <v>51</v>
      </c>
      <c r="C1387">
        <v>44786239</v>
      </c>
    </row>
    <row r="1388" spans="1:3" ht="15.75">
      <c r="A1388" s="1">
        <v>1993</v>
      </c>
      <c r="B1388">
        <v>52</v>
      </c>
      <c r="C1388">
        <v>43983055</v>
      </c>
    </row>
    <row r="1389" spans="1:3" ht="15.75">
      <c r="A1389" s="1">
        <v>1993</v>
      </c>
      <c r="B1389">
        <v>53</v>
      </c>
      <c r="C1389">
        <v>43747829</v>
      </c>
    </row>
    <row r="1390" spans="1:3" ht="15.75">
      <c r="A1390" s="1">
        <v>1994</v>
      </c>
      <c r="B1390">
        <v>1</v>
      </c>
      <c r="C1390">
        <v>45206346</v>
      </c>
    </row>
    <row r="1391" spans="1:3" ht="15.75">
      <c r="A1391" s="1">
        <v>1994</v>
      </c>
      <c r="B1391">
        <v>2</v>
      </c>
      <c r="C1391">
        <v>45549268</v>
      </c>
    </row>
    <row r="1392" spans="1:3" ht="15.75">
      <c r="A1392" s="1">
        <v>1994</v>
      </c>
      <c r="B1392">
        <v>3</v>
      </c>
      <c r="C1392">
        <v>45552146</v>
      </c>
    </row>
    <row r="1393" spans="1:3" ht="15.75">
      <c r="A1393" s="1">
        <v>1994</v>
      </c>
      <c r="B1393">
        <v>4</v>
      </c>
      <c r="C1393">
        <v>45412884</v>
      </c>
    </row>
    <row r="1394" spans="1:3" ht="15.75">
      <c r="A1394" s="1">
        <v>1994</v>
      </c>
      <c r="B1394">
        <v>5</v>
      </c>
      <c r="C1394">
        <v>44996445</v>
      </c>
    </row>
    <row r="1395" spans="1:3" ht="15.75">
      <c r="A1395" s="1">
        <v>1994</v>
      </c>
      <c r="B1395">
        <v>6</v>
      </c>
      <c r="C1395">
        <v>46677197</v>
      </c>
    </row>
    <row r="1396" spans="1:3" ht="15.75">
      <c r="A1396" s="1">
        <v>1994</v>
      </c>
      <c r="B1396">
        <v>7</v>
      </c>
      <c r="C1396">
        <v>46251225</v>
      </c>
    </row>
    <row r="1397" spans="1:3" ht="15.75">
      <c r="A1397" s="1">
        <v>1994</v>
      </c>
      <c r="B1397">
        <v>8</v>
      </c>
      <c r="C1397">
        <v>45766171</v>
      </c>
    </row>
    <row r="1398" spans="1:3" ht="15.75">
      <c r="A1398" s="1">
        <v>1994</v>
      </c>
      <c r="B1398">
        <v>9</v>
      </c>
      <c r="C1398">
        <v>41847418</v>
      </c>
    </row>
    <row r="1399" spans="1:3" ht="15.75">
      <c r="A1399" s="1">
        <v>1994</v>
      </c>
      <c r="B1399">
        <v>10</v>
      </c>
      <c r="C1399">
        <v>41100632</v>
      </c>
    </row>
    <row r="1400" spans="1:3" ht="15.75">
      <c r="A1400" s="1">
        <v>1994</v>
      </c>
      <c r="B1400">
        <v>11</v>
      </c>
      <c r="C1400">
        <v>39218603</v>
      </c>
    </row>
    <row r="1401" spans="1:3" ht="15.75">
      <c r="A1401" s="1">
        <v>1994</v>
      </c>
      <c r="B1401">
        <v>12</v>
      </c>
      <c r="C1401">
        <v>37353508</v>
      </c>
    </row>
    <row r="1402" spans="1:3" ht="15.75">
      <c r="A1402" s="1">
        <v>1994</v>
      </c>
      <c r="B1402">
        <v>13</v>
      </c>
      <c r="C1402">
        <v>34912641</v>
      </c>
    </row>
    <row r="1403" spans="1:3" ht="15.75">
      <c r="A1403" s="1">
        <v>1994</v>
      </c>
      <c r="B1403">
        <v>14</v>
      </c>
      <c r="C1403">
        <v>33777402</v>
      </c>
    </row>
    <row r="1404" spans="1:3" ht="15.75">
      <c r="A1404" s="1">
        <v>1994</v>
      </c>
      <c r="B1404">
        <v>15</v>
      </c>
      <c r="C1404">
        <v>30558011</v>
      </c>
    </row>
    <row r="1405" spans="1:3" ht="15.75">
      <c r="A1405" s="1">
        <v>1994</v>
      </c>
      <c r="B1405">
        <v>16</v>
      </c>
      <c r="C1405">
        <v>26853471</v>
      </c>
    </row>
    <row r="1406" spans="1:3" ht="15.75">
      <c r="A1406" s="1">
        <v>1994</v>
      </c>
      <c r="B1406">
        <v>17</v>
      </c>
      <c r="C1406">
        <v>22989130</v>
      </c>
    </row>
    <row r="1407" spans="1:3" ht="15.75">
      <c r="A1407" s="1">
        <v>1994</v>
      </c>
      <c r="B1407">
        <v>18</v>
      </c>
      <c r="C1407">
        <v>21022369</v>
      </c>
    </row>
    <row r="1408" spans="1:3" ht="15.75">
      <c r="A1408" s="1">
        <v>1994</v>
      </c>
      <c r="B1408">
        <v>19</v>
      </c>
      <c r="C1408">
        <v>18923544</v>
      </c>
    </row>
    <row r="1409" spans="1:3" ht="15.75">
      <c r="A1409" s="1">
        <v>1994</v>
      </c>
      <c r="B1409">
        <v>20</v>
      </c>
      <c r="C1409">
        <v>17588879</v>
      </c>
    </row>
    <row r="1410" spans="1:3" ht="15.75">
      <c r="A1410" s="1">
        <v>1994</v>
      </c>
      <c r="B1410">
        <v>21</v>
      </c>
      <c r="C1410">
        <v>16825476</v>
      </c>
    </row>
    <row r="1411" spans="1:3" ht="15.75">
      <c r="A1411" s="1">
        <v>1994</v>
      </c>
      <c r="B1411">
        <v>22</v>
      </c>
      <c r="C1411">
        <v>12382111</v>
      </c>
    </row>
    <row r="1412" spans="1:3" ht="15.75">
      <c r="A1412" s="1">
        <v>1994</v>
      </c>
      <c r="B1412">
        <v>23</v>
      </c>
      <c r="C1412">
        <v>10296593</v>
      </c>
    </row>
    <row r="1413" spans="1:3" ht="15.75">
      <c r="A1413" s="1">
        <v>1994</v>
      </c>
      <c r="B1413">
        <v>24</v>
      </c>
      <c r="C1413">
        <v>8463908</v>
      </c>
    </row>
    <row r="1414" spans="1:3" ht="15.75">
      <c r="A1414" s="1">
        <v>1994</v>
      </c>
      <c r="B1414">
        <v>25</v>
      </c>
      <c r="C1414">
        <v>6613679</v>
      </c>
    </row>
    <row r="1415" spans="1:3" ht="15.75">
      <c r="A1415" s="1">
        <v>1994</v>
      </c>
      <c r="B1415">
        <v>26</v>
      </c>
      <c r="C1415">
        <v>6014038</v>
      </c>
    </row>
    <row r="1416" spans="1:3" ht="15.75">
      <c r="A1416" s="1">
        <v>1994</v>
      </c>
      <c r="B1416">
        <v>27</v>
      </c>
      <c r="C1416">
        <v>3066534</v>
      </c>
    </row>
    <row r="1417" spans="1:3" ht="15.75">
      <c r="A1417" s="1">
        <v>1994</v>
      </c>
      <c r="B1417">
        <v>28</v>
      </c>
      <c r="C1417">
        <v>2514359</v>
      </c>
    </row>
    <row r="1418" spans="1:3" ht="15.75">
      <c r="A1418" s="1">
        <v>1994</v>
      </c>
      <c r="B1418">
        <v>29</v>
      </c>
      <c r="C1418">
        <v>3018618</v>
      </c>
    </row>
    <row r="1419" spans="1:3" ht="15.75">
      <c r="A1419" s="1">
        <v>1994</v>
      </c>
      <c r="B1419">
        <v>30</v>
      </c>
      <c r="C1419">
        <v>2899037</v>
      </c>
    </row>
    <row r="1420" spans="1:3" ht="15.75">
      <c r="A1420" s="1">
        <v>1994</v>
      </c>
      <c r="B1420">
        <v>31</v>
      </c>
      <c r="C1420">
        <v>2806131</v>
      </c>
    </row>
    <row r="1421" spans="1:3" ht="15.75">
      <c r="A1421" s="1">
        <v>1994</v>
      </c>
      <c r="B1421">
        <v>32</v>
      </c>
      <c r="C1421">
        <v>2737099</v>
      </c>
    </row>
    <row r="1422" spans="1:3" ht="15.75">
      <c r="A1422" s="1">
        <v>1994</v>
      </c>
      <c r="B1422">
        <v>33</v>
      </c>
      <c r="C1422">
        <v>2618635</v>
      </c>
    </row>
    <row r="1423" spans="1:3" ht="15.75">
      <c r="A1423" s="1">
        <v>1994</v>
      </c>
      <c r="B1423">
        <v>34</v>
      </c>
      <c r="C1423">
        <v>2643076</v>
      </c>
    </row>
    <row r="1424" spans="1:3" ht="15.75">
      <c r="A1424" s="1">
        <v>1994</v>
      </c>
      <c r="B1424">
        <v>35</v>
      </c>
      <c r="C1424">
        <v>2801987</v>
      </c>
    </row>
    <row r="1425" spans="1:3" ht="15.75">
      <c r="A1425" s="1">
        <v>1994</v>
      </c>
      <c r="B1425">
        <v>36</v>
      </c>
      <c r="C1425">
        <v>3294647</v>
      </c>
    </row>
    <row r="1426" spans="1:3" ht="15.75">
      <c r="A1426" s="1">
        <v>1994</v>
      </c>
      <c r="B1426">
        <v>37</v>
      </c>
      <c r="C1426">
        <v>4816351</v>
      </c>
    </row>
    <row r="1427" spans="1:3" ht="15.75">
      <c r="A1427" s="1">
        <v>1994</v>
      </c>
      <c r="B1427">
        <v>38</v>
      </c>
      <c r="C1427">
        <v>6435121</v>
      </c>
    </row>
    <row r="1428" spans="1:3" ht="15.75">
      <c r="A1428" s="1">
        <v>1994</v>
      </c>
      <c r="B1428">
        <v>39</v>
      </c>
      <c r="C1428">
        <v>7595243</v>
      </c>
    </row>
    <row r="1429" spans="1:3" ht="15.75">
      <c r="A1429" s="1">
        <v>1994</v>
      </c>
      <c r="B1429">
        <v>40</v>
      </c>
      <c r="C1429">
        <v>10766831</v>
      </c>
    </row>
    <row r="1430" spans="1:3" ht="15.75">
      <c r="A1430" s="1">
        <v>1994</v>
      </c>
      <c r="B1430">
        <v>41</v>
      </c>
      <c r="C1430">
        <v>12781881</v>
      </c>
    </row>
    <row r="1431" spans="1:3" ht="15.75">
      <c r="A1431" s="1">
        <v>1994</v>
      </c>
      <c r="B1431">
        <v>42</v>
      </c>
      <c r="C1431">
        <v>14862683</v>
      </c>
    </row>
    <row r="1432" spans="1:3" ht="15.75">
      <c r="A1432" s="1">
        <v>1994</v>
      </c>
      <c r="B1432">
        <v>43</v>
      </c>
      <c r="C1432">
        <v>21289787</v>
      </c>
    </row>
    <row r="1433" spans="1:3" ht="15.75">
      <c r="A1433" s="1">
        <v>1994</v>
      </c>
      <c r="B1433">
        <v>44</v>
      </c>
      <c r="C1433">
        <v>29777773</v>
      </c>
    </row>
    <row r="1434" spans="1:3" ht="15.75">
      <c r="A1434" s="1">
        <v>1994</v>
      </c>
      <c r="B1434">
        <v>45</v>
      </c>
      <c r="C1434">
        <v>30803764</v>
      </c>
    </row>
    <row r="1435" spans="1:3" ht="15.75">
      <c r="A1435" s="1">
        <v>1994</v>
      </c>
      <c r="B1435">
        <v>46</v>
      </c>
      <c r="C1435">
        <v>35120002</v>
      </c>
    </row>
    <row r="1436" spans="1:3" ht="15.75">
      <c r="A1436" s="1">
        <v>1994</v>
      </c>
      <c r="B1436">
        <v>47</v>
      </c>
      <c r="C1436">
        <v>36514406</v>
      </c>
    </row>
    <row r="1437" spans="1:3" ht="15.75">
      <c r="A1437" s="1">
        <v>1994</v>
      </c>
      <c r="B1437">
        <v>48</v>
      </c>
      <c r="C1437">
        <v>41199510</v>
      </c>
    </row>
    <row r="1438" spans="1:3" ht="15.75">
      <c r="A1438" s="1">
        <v>1994</v>
      </c>
      <c r="B1438">
        <v>49</v>
      </c>
      <c r="C1438">
        <v>42478664</v>
      </c>
    </row>
    <row r="1439" spans="1:3" ht="15.75">
      <c r="A1439" s="1">
        <v>1994</v>
      </c>
      <c r="B1439">
        <v>50</v>
      </c>
      <c r="C1439">
        <v>43570161</v>
      </c>
    </row>
    <row r="1440" spans="1:3" ht="15.75">
      <c r="A1440" s="1">
        <v>1994</v>
      </c>
      <c r="B1440">
        <v>51</v>
      </c>
      <c r="C1440">
        <v>45902059</v>
      </c>
    </row>
    <row r="1441" spans="1:3" ht="15.75">
      <c r="A1441" s="1">
        <v>1994</v>
      </c>
      <c r="B1441">
        <v>52</v>
      </c>
      <c r="C1441">
        <v>44234863</v>
      </c>
    </row>
    <row r="1442" spans="1:3" ht="15.75">
      <c r="A1442" s="1">
        <v>1995</v>
      </c>
      <c r="B1442">
        <v>1</v>
      </c>
      <c r="C1442">
        <v>45425869</v>
      </c>
    </row>
    <row r="1443" spans="1:3" ht="15.75">
      <c r="A1443" s="1">
        <v>1995</v>
      </c>
      <c r="B1443">
        <v>2</v>
      </c>
      <c r="C1443">
        <v>44579900</v>
      </c>
    </row>
    <row r="1444" spans="1:3" ht="15.75">
      <c r="A1444" s="1">
        <v>1995</v>
      </c>
      <c r="B1444">
        <v>3</v>
      </c>
      <c r="C1444">
        <v>47339087</v>
      </c>
    </row>
    <row r="1445" spans="1:3" ht="15.75">
      <c r="A1445" s="1">
        <v>1995</v>
      </c>
      <c r="B1445">
        <v>4</v>
      </c>
      <c r="C1445">
        <v>47753475</v>
      </c>
    </row>
    <row r="1446" spans="1:3" ht="15.75">
      <c r="A1446" s="1">
        <v>1995</v>
      </c>
      <c r="B1446">
        <v>5</v>
      </c>
      <c r="C1446">
        <v>45645667</v>
      </c>
    </row>
    <row r="1447" spans="1:3" ht="15.75">
      <c r="A1447" s="1">
        <v>1995</v>
      </c>
      <c r="B1447">
        <v>6</v>
      </c>
      <c r="C1447">
        <v>43936879</v>
      </c>
    </row>
    <row r="1448" spans="1:3" ht="15.75">
      <c r="A1448" s="1">
        <v>1995</v>
      </c>
      <c r="B1448">
        <v>7</v>
      </c>
      <c r="C1448">
        <v>40990478</v>
      </c>
    </row>
    <row r="1449" spans="1:3" ht="15.75">
      <c r="A1449" s="1">
        <v>1995</v>
      </c>
      <c r="B1449">
        <v>8</v>
      </c>
      <c r="C1449">
        <v>40799320</v>
      </c>
    </row>
    <row r="1450" spans="1:3" ht="15.75">
      <c r="A1450" s="1">
        <v>1995</v>
      </c>
      <c r="B1450">
        <v>9</v>
      </c>
      <c r="C1450">
        <v>41250823</v>
      </c>
    </row>
    <row r="1451" spans="1:3" ht="15.75">
      <c r="A1451" s="1">
        <v>1995</v>
      </c>
      <c r="B1451">
        <v>10</v>
      </c>
      <c r="C1451">
        <v>38550506</v>
      </c>
    </row>
    <row r="1452" spans="1:3" ht="15.75">
      <c r="A1452" s="1">
        <v>1995</v>
      </c>
      <c r="B1452">
        <v>11</v>
      </c>
      <c r="C1452">
        <v>38435705</v>
      </c>
    </row>
    <row r="1453" spans="1:3" ht="15.75">
      <c r="A1453" s="1">
        <v>1995</v>
      </c>
      <c r="B1453">
        <v>12</v>
      </c>
      <c r="C1453">
        <v>36383680</v>
      </c>
    </row>
    <row r="1454" spans="1:3" ht="15.75">
      <c r="A1454" s="1">
        <v>1995</v>
      </c>
      <c r="B1454">
        <v>13</v>
      </c>
      <c r="C1454">
        <v>36177711</v>
      </c>
    </row>
    <row r="1455" spans="1:3" ht="15.75">
      <c r="A1455" s="1">
        <v>1995</v>
      </c>
      <c r="B1455">
        <v>14</v>
      </c>
      <c r="C1455">
        <v>37768913</v>
      </c>
    </row>
    <row r="1456" spans="1:3" ht="15.75">
      <c r="A1456" s="1">
        <v>1995</v>
      </c>
      <c r="B1456">
        <v>15</v>
      </c>
      <c r="C1456">
        <v>34116312</v>
      </c>
    </row>
    <row r="1457" spans="1:3" ht="15.75">
      <c r="A1457" s="1">
        <v>1995</v>
      </c>
      <c r="B1457">
        <v>16</v>
      </c>
      <c r="C1457">
        <v>29469516</v>
      </c>
    </row>
    <row r="1458" spans="1:3" ht="15.75">
      <c r="A1458" s="1">
        <v>1995</v>
      </c>
      <c r="B1458">
        <v>17</v>
      </c>
      <c r="C1458">
        <v>28372025</v>
      </c>
    </row>
    <row r="1459" spans="1:3" ht="15.75">
      <c r="A1459" s="1">
        <v>1995</v>
      </c>
      <c r="B1459">
        <v>18</v>
      </c>
      <c r="C1459">
        <v>22457574</v>
      </c>
    </row>
    <row r="1460" spans="1:3" ht="15.75">
      <c r="A1460" s="1">
        <v>1995</v>
      </c>
      <c r="B1460">
        <v>19</v>
      </c>
      <c r="C1460">
        <v>21190558</v>
      </c>
    </row>
    <row r="1461" spans="1:3" ht="15.75">
      <c r="A1461" s="1">
        <v>1995</v>
      </c>
      <c r="B1461">
        <v>20</v>
      </c>
      <c r="C1461">
        <v>18880961</v>
      </c>
    </row>
    <row r="1462" spans="1:3" ht="15.75">
      <c r="A1462" s="1">
        <v>1995</v>
      </c>
      <c r="B1462">
        <v>21</v>
      </c>
      <c r="C1462">
        <v>15098988</v>
      </c>
    </row>
    <row r="1463" spans="1:3" ht="15.75">
      <c r="A1463" s="1">
        <v>1995</v>
      </c>
      <c r="B1463">
        <v>22</v>
      </c>
      <c r="C1463">
        <v>13354011</v>
      </c>
    </row>
    <row r="1464" spans="1:3" ht="15.75">
      <c r="A1464" s="1">
        <v>1995</v>
      </c>
      <c r="B1464">
        <v>23</v>
      </c>
      <c r="C1464">
        <v>9347233</v>
      </c>
    </row>
    <row r="1465" spans="1:3" ht="15.75">
      <c r="A1465" s="1">
        <v>1995</v>
      </c>
      <c r="B1465">
        <v>24</v>
      </c>
      <c r="C1465">
        <v>9260208</v>
      </c>
    </row>
    <row r="1466" spans="1:3" ht="15.75">
      <c r="A1466" s="1">
        <v>1995</v>
      </c>
      <c r="B1466">
        <v>25</v>
      </c>
      <c r="C1466">
        <v>8466217</v>
      </c>
    </row>
    <row r="1467" spans="1:3" ht="15.75">
      <c r="A1467" s="1">
        <v>1995</v>
      </c>
      <c r="B1467">
        <v>26</v>
      </c>
      <c r="C1467">
        <v>6915198</v>
      </c>
    </row>
    <row r="1468" spans="1:3" ht="15.75">
      <c r="A1468" s="1">
        <v>1995</v>
      </c>
      <c r="B1468">
        <v>27</v>
      </c>
      <c r="C1468">
        <v>4088143</v>
      </c>
    </row>
    <row r="1469" spans="1:3" ht="15.75">
      <c r="A1469" s="1">
        <v>1995</v>
      </c>
      <c r="B1469">
        <v>28</v>
      </c>
      <c r="C1469">
        <v>3564492</v>
      </c>
    </row>
    <row r="1470" spans="1:3" ht="15.75">
      <c r="A1470" s="1">
        <v>1995</v>
      </c>
      <c r="B1470">
        <v>29</v>
      </c>
      <c r="C1470">
        <v>3471362</v>
      </c>
    </row>
    <row r="1471" spans="1:3" ht="15.75">
      <c r="A1471" s="1">
        <v>1995</v>
      </c>
      <c r="B1471">
        <v>30</v>
      </c>
      <c r="C1471">
        <v>3460342</v>
      </c>
    </row>
    <row r="1472" spans="1:3" ht="15.75">
      <c r="A1472" s="1">
        <v>1995</v>
      </c>
      <c r="B1472">
        <v>31</v>
      </c>
      <c r="C1472">
        <v>3546956</v>
      </c>
    </row>
    <row r="1473" spans="1:3" ht="15.75">
      <c r="A1473" s="1">
        <v>1995</v>
      </c>
      <c r="B1473">
        <v>32</v>
      </c>
      <c r="C1473">
        <v>3324358</v>
      </c>
    </row>
    <row r="1474" spans="1:3" ht="15.75">
      <c r="A1474" s="1">
        <v>1995</v>
      </c>
      <c r="B1474">
        <v>33</v>
      </c>
      <c r="C1474">
        <v>3351785</v>
      </c>
    </row>
    <row r="1475" spans="1:3" ht="15.75">
      <c r="A1475" s="1">
        <v>1995</v>
      </c>
      <c r="B1475">
        <v>34</v>
      </c>
      <c r="C1475">
        <v>3386695</v>
      </c>
    </row>
    <row r="1476" spans="1:3" ht="15.75">
      <c r="A1476" s="1">
        <v>1995</v>
      </c>
      <c r="B1476">
        <v>35</v>
      </c>
      <c r="C1476">
        <v>4738522</v>
      </c>
    </row>
    <row r="1477" spans="1:3" ht="15.75">
      <c r="A1477" s="1">
        <v>1995</v>
      </c>
      <c r="B1477">
        <v>36</v>
      </c>
      <c r="C1477">
        <v>4840993</v>
      </c>
    </row>
    <row r="1478" spans="1:3" ht="15.75">
      <c r="A1478" s="1">
        <v>1995</v>
      </c>
      <c r="B1478">
        <v>37</v>
      </c>
      <c r="C1478">
        <v>6086828</v>
      </c>
    </row>
    <row r="1479" spans="1:3" ht="15.75">
      <c r="A1479" s="1">
        <v>1995</v>
      </c>
      <c r="B1479">
        <v>38</v>
      </c>
      <c r="C1479">
        <v>6974013</v>
      </c>
    </row>
    <row r="1480" spans="1:3" ht="15.75">
      <c r="A1480" s="1">
        <v>1995</v>
      </c>
      <c r="B1480">
        <v>39</v>
      </c>
      <c r="C1480">
        <v>8679423</v>
      </c>
    </row>
    <row r="1481" spans="1:3" ht="15.75">
      <c r="A1481" s="1">
        <v>1995</v>
      </c>
      <c r="B1481">
        <v>40</v>
      </c>
      <c r="C1481">
        <v>11527157</v>
      </c>
    </row>
    <row r="1482" spans="1:3" ht="15.75">
      <c r="A1482" s="1">
        <v>1995</v>
      </c>
      <c r="B1482">
        <v>41</v>
      </c>
      <c r="C1482">
        <v>16216932</v>
      </c>
    </row>
    <row r="1483" spans="1:3" ht="15.75">
      <c r="A1483" s="1">
        <v>1995</v>
      </c>
      <c r="B1483">
        <v>42</v>
      </c>
      <c r="C1483">
        <v>18266188</v>
      </c>
    </row>
    <row r="1484" spans="1:3" ht="15.75">
      <c r="A1484" s="1">
        <v>1995</v>
      </c>
      <c r="B1484">
        <v>43</v>
      </c>
      <c r="C1484">
        <v>24840992</v>
      </c>
    </row>
    <row r="1485" spans="1:3" ht="15.75">
      <c r="A1485" s="1">
        <v>1995</v>
      </c>
      <c r="B1485">
        <v>44</v>
      </c>
      <c r="C1485">
        <v>30007948</v>
      </c>
    </row>
    <row r="1486" spans="1:3" ht="15.75">
      <c r="A1486" s="1">
        <v>1995</v>
      </c>
      <c r="B1486">
        <v>45</v>
      </c>
      <c r="C1486">
        <v>33874495</v>
      </c>
    </row>
    <row r="1487" spans="1:3" ht="15.75">
      <c r="A1487" s="1">
        <v>1995</v>
      </c>
      <c r="B1487">
        <v>46</v>
      </c>
      <c r="C1487">
        <v>36512520</v>
      </c>
    </row>
    <row r="1488" spans="1:3" ht="15.75">
      <c r="A1488" s="1">
        <v>1995</v>
      </c>
      <c r="B1488">
        <v>47</v>
      </c>
      <c r="C1488">
        <v>37372410</v>
      </c>
    </row>
    <row r="1489" spans="1:3" ht="15.75">
      <c r="A1489" s="1">
        <v>1995</v>
      </c>
      <c r="B1489">
        <v>48</v>
      </c>
      <c r="C1489">
        <v>38909800</v>
      </c>
    </row>
    <row r="1490" spans="1:3" ht="15.75">
      <c r="A1490" s="1">
        <v>1995</v>
      </c>
      <c r="B1490">
        <v>49</v>
      </c>
      <c r="C1490">
        <v>43226570</v>
      </c>
    </row>
    <row r="1491" spans="1:3" ht="15.75">
      <c r="A1491" s="1">
        <v>1995</v>
      </c>
      <c r="B1491">
        <v>50</v>
      </c>
      <c r="C1491">
        <v>43402450</v>
      </c>
    </row>
    <row r="1492" spans="1:3" ht="15.75">
      <c r="A1492" s="1">
        <v>1995</v>
      </c>
      <c r="B1492">
        <v>51</v>
      </c>
      <c r="C1492">
        <v>46197122</v>
      </c>
    </row>
    <row r="1493" spans="1:3" ht="15.75">
      <c r="A1493" s="1">
        <v>1995</v>
      </c>
      <c r="B1493">
        <v>52</v>
      </c>
      <c r="C1493">
        <v>46994241</v>
      </c>
    </row>
    <row r="1494" spans="1:3" ht="15.75">
      <c r="A1494" s="1">
        <v>1996</v>
      </c>
      <c r="B1494">
        <v>1</v>
      </c>
      <c r="C1494">
        <v>47900884</v>
      </c>
    </row>
    <row r="1495" spans="1:3" ht="15.75">
      <c r="A1495" s="1">
        <v>1996</v>
      </c>
      <c r="B1495">
        <v>2</v>
      </c>
      <c r="C1495">
        <v>45344423</v>
      </c>
    </row>
    <row r="1496" spans="1:3" ht="15.75">
      <c r="A1496" s="1">
        <v>1996</v>
      </c>
      <c r="B1496">
        <v>3</v>
      </c>
      <c r="C1496">
        <v>46012430</v>
      </c>
    </row>
    <row r="1497" spans="1:3" ht="15.75">
      <c r="A1497" s="1">
        <v>1996</v>
      </c>
      <c r="B1497">
        <v>4</v>
      </c>
      <c r="C1497">
        <v>47962135</v>
      </c>
    </row>
    <row r="1498" spans="1:3" ht="15.75">
      <c r="A1498" s="1">
        <v>1996</v>
      </c>
      <c r="B1498">
        <v>5</v>
      </c>
      <c r="C1498">
        <v>48602256</v>
      </c>
    </row>
    <row r="1499" spans="1:3" ht="15.75">
      <c r="A1499" s="1">
        <v>1996</v>
      </c>
      <c r="B1499">
        <v>6</v>
      </c>
      <c r="C1499">
        <v>45775857</v>
      </c>
    </row>
    <row r="1500" spans="1:3" ht="15.75">
      <c r="A1500" s="1">
        <v>1996</v>
      </c>
      <c r="B1500">
        <v>7</v>
      </c>
      <c r="C1500">
        <v>43370482</v>
      </c>
    </row>
    <row r="1501" spans="1:3" ht="15.75">
      <c r="A1501" s="1">
        <v>1996</v>
      </c>
      <c r="B1501">
        <v>8</v>
      </c>
      <c r="C1501">
        <v>43647689</v>
      </c>
    </row>
    <row r="1502" spans="1:3" ht="15.75">
      <c r="A1502" s="1">
        <v>1996</v>
      </c>
      <c r="B1502">
        <v>9</v>
      </c>
      <c r="C1502">
        <v>44448094</v>
      </c>
    </row>
    <row r="1503" spans="1:3" ht="15.75">
      <c r="A1503" s="1">
        <v>1996</v>
      </c>
      <c r="B1503">
        <v>10</v>
      </c>
      <c r="C1503">
        <v>43812456</v>
      </c>
    </row>
    <row r="1504" spans="1:3" ht="15.75">
      <c r="A1504" s="1">
        <v>1996</v>
      </c>
      <c r="B1504">
        <v>11</v>
      </c>
      <c r="C1504">
        <v>41357834</v>
      </c>
    </row>
    <row r="1505" spans="1:3" ht="15.75">
      <c r="A1505" s="1">
        <v>1996</v>
      </c>
      <c r="B1505">
        <v>12</v>
      </c>
      <c r="C1505">
        <v>41131198</v>
      </c>
    </row>
    <row r="1506" spans="1:3" ht="15.75">
      <c r="A1506" s="1">
        <v>1996</v>
      </c>
      <c r="B1506">
        <v>13</v>
      </c>
      <c r="C1506">
        <v>39307599</v>
      </c>
    </row>
    <row r="1507" spans="1:3" ht="15.75">
      <c r="A1507" s="1">
        <v>1996</v>
      </c>
      <c r="B1507">
        <v>14</v>
      </c>
      <c r="C1507">
        <v>38170669</v>
      </c>
    </row>
    <row r="1508" spans="1:3" ht="15.75">
      <c r="A1508" s="1">
        <v>1996</v>
      </c>
      <c r="B1508">
        <v>15</v>
      </c>
      <c r="C1508">
        <v>36356918</v>
      </c>
    </row>
    <row r="1509" spans="1:3" ht="15.75">
      <c r="A1509" s="1">
        <v>1996</v>
      </c>
      <c r="B1509">
        <v>16</v>
      </c>
      <c r="C1509">
        <v>30010947</v>
      </c>
    </row>
    <row r="1510" spans="1:3" ht="15.75">
      <c r="A1510" s="1">
        <v>1996</v>
      </c>
      <c r="B1510">
        <v>17</v>
      </c>
      <c r="C1510">
        <v>28167928</v>
      </c>
    </row>
    <row r="1511" spans="1:3" ht="15.75">
      <c r="A1511" s="1">
        <v>1996</v>
      </c>
      <c r="B1511">
        <v>18</v>
      </c>
      <c r="C1511">
        <v>25328654</v>
      </c>
    </row>
    <row r="1512" spans="1:3" ht="15.75">
      <c r="A1512" s="1">
        <v>1996</v>
      </c>
      <c r="B1512">
        <v>19</v>
      </c>
      <c r="C1512">
        <v>23934849</v>
      </c>
    </row>
    <row r="1513" spans="1:3" ht="15.75">
      <c r="A1513" s="1">
        <v>1996</v>
      </c>
      <c r="B1513">
        <v>20</v>
      </c>
      <c r="C1513">
        <v>18653369</v>
      </c>
    </row>
    <row r="1514" spans="1:3" ht="15.75">
      <c r="A1514" s="1">
        <v>1996</v>
      </c>
      <c r="B1514">
        <v>21</v>
      </c>
      <c r="C1514">
        <v>18003864</v>
      </c>
    </row>
    <row r="1515" spans="1:3" ht="15.75">
      <c r="A1515" s="1">
        <v>1996</v>
      </c>
      <c r="B1515">
        <v>22</v>
      </c>
      <c r="C1515">
        <v>16680797</v>
      </c>
    </row>
    <row r="1516" spans="1:3" ht="15.75">
      <c r="A1516" s="1">
        <v>1996</v>
      </c>
      <c r="B1516">
        <v>23</v>
      </c>
      <c r="C1516">
        <v>13847737</v>
      </c>
    </row>
    <row r="1517" spans="1:3" ht="15.75">
      <c r="A1517" s="1">
        <v>1996</v>
      </c>
      <c r="B1517">
        <v>24</v>
      </c>
      <c r="C1517">
        <v>11303390</v>
      </c>
    </row>
    <row r="1518" spans="1:3" ht="15.75">
      <c r="A1518" s="1">
        <v>1996</v>
      </c>
      <c r="B1518">
        <v>25</v>
      </c>
      <c r="C1518">
        <v>10527842</v>
      </c>
    </row>
    <row r="1519" spans="1:3" ht="15.75">
      <c r="A1519" s="1">
        <v>1996</v>
      </c>
      <c r="B1519">
        <v>26</v>
      </c>
      <c r="C1519">
        <v>6304069</v>
      </c>
    </row>
    <row r="1520" spans="1:3" ht="15.75">
      <c r="A1520" s="1">
        <v>1996</v>
      </c>
      <c r="B1520">
        <v>27</v>
      </c>
      <c r="C1520">
        <v>4964437</v>
      </c>
    </row>
    <row r="1521" spans="1:3" ht="15.75">
      <c r="A1521" s="1">
        <v>1996</v>
      </c>
      <c r="B1521">
        <v>28</v>
      </c>
      <c r="C1521">
        <v>5204553</v>
      </c>
    </row>
    <row r="1522" spans="1:3" ht="15.75">
      <c r="A1522" s="1">
        <v>1996</v>
      </c>
      <c r="B1522">
        <v>29</v>
      </c>
      <c r="C1522">
        <v>3175114</v>
      </c>
    </row>
    <row r="1523" spans="1:3" ht="15.75">
      <c r="A1523" s="1">
        <v>1996</v>
      </c>
      <c r="B1523">
        <v>30</v>
      </c>
      <c r="C1523">
        <v>2607047</v>
      </c>
    </row>
    <row r="1524" spans="1:3" ht="15.75">
      <c r="A1524" s="1">
        <v>1996</v>
      </c>
      <c r="B1524">
        <v>31</v>
      </c>
      <c r="C1524">
        <v>2500681</v>
      </c>
    </row>
    <row r="1525" spans="1:3" ht="15.75">
      <c r="A1525" s="1">
        <v>1996</v>
      </c>
      <c r="B1525">
        <v>32</v>
      </c>
      <c r="C1525">
        <v>2620651</v>
      </c>
    </row>
    <row r="1526" spans="1:3" ht="15.75">
      <c r="A1526" s="1">
        <v>1996</v>
      </c>
      <c r="B1526">
        <v>33</v>
      </c>
      <c r="C1526">
        <v>2530413</v>
      </c>
    </row>
    <row r="1527" spans="1:3" ht="15.75">
      <c r="A1527" s="1">
        <v>1996</v>
      </c>
      <c r="B1527">
        <v>34</v>
      </c>
      <c r="C1527">
        <v>2510879</v>
      </c>
    </row>
    <row r="1528" spans="1:3" ht="15.75">
      <c r="A1528" s="1">
        <v>1996</v>
      </c>
      <c r="B1528">
        <v>35</v>
      </c>
      <c r="C1528">
        <v>2896423</v>
      </c>
    </row>
    <row r="1529" spans="1:3" ht="15.75">
      <c r="A1529" s="1">
        <v>1996</v>
      </c>
      <c r="B1529">
        <v>36</v>
      </c>
      <c r="C1529">
        <v>4445264</v>
      </c>
    </row>
    <row r="1530" spans="1:3" ht="15.75">
      <c r="A1530" s="1">
        <v>1996</v>
      </c>
      <c r="B1530">
        <v>37</v>
      </c>
      <c r="C1530">
        <v>5792419</v>
      </c>
    </row>
    <row r="1531" spans="1:3" ht="15.75">
      <c r="A1531" s="1">
        <v>1996</v>
      </c>
      <c r="B1531">
        <v>38</v>
      </c>
      <c r="C1531">
        <v>8860188</v>
      </c>
    </row>
    <row r="1532" spans="1:3" ht="15.75">
      <c r="A1532" s="1">
        <v>1996</v>
      </c>
      <c r="B1532">
        <v>39</v>
      </c>
      <c r="C1532">
        <v>8361909</v>
      </c>
    </row>
    <row r="1533" spans="1:3" ht="15.75">
      <c r="A1533" s="1">
        <v>1996</v>
      </c>
      <c r="B1533">
        <v>40</v>
      </c>
      <c r="C1533">
        <v>14793592</v>
      </c>
    </row>
    <row r="1534" spans="1:3" ht="15.75">
      <c r="A1534" s="1">
        <v>1996</v>
      </c>
      <c r="B1534">
        <v>41</v>
      </c>
      <c r="C1534">
        <v>14240648</v>
      </c>
    </row>
    <row r="1535" spans="1:3" ht="15.75">
      <c r="A1535" s="1">
        <v>1996</v>
      </c>
      <c r="B1535">
        <v>42</v>
      </c>
      <c r="C1535">
        <v>19551359</v>
      </c>
    </row>
    <row r="1536" spans="1:3" ht="15.75">
      <c r="A1536" s="1">
        <v>1996</v>
      </c>
      <c r="B1536">
        <v>43</v>
      </c>
      <c r="C1536">
        <v>24017062</v>
      </c>
    </row>
    <row r="1537" spans="1:3" ht="15.75">
      <c r="A1537" s="1">
        <v>1996</v>
      </c>
      <c r="B1537">
        <v>44</v>
      </c>
      <c r="C1537">
        <v>28278096</v>
      </c>
    </row>
    <row r="1538" spans="1:3" ht="15.75">
      <c r="A1538" s="1">
        <v>1996</v>
      </c>
      <c r="B1538">
        <v>45</v>
      </c>
      <c r="C1538">
        <v>34569803</v>
      </c>
    </row>
    <row r="1539" spans="1:3" ht="15.75">
      <c r="A1539" s="1">
        <v>1996</v>
      </c>
      <c r="B1539">
        <v>46</v>
      </c>
      <c r="C1539">
        <v>35872721</v>
      </c>
    </row>
    <row r="1540" spans="1:3" ht="15.75">
      <c r="A1540" s="1">
        <v>1996</v>
      </c>
      <c r="B1540">
        <v>47</v>
      </c>
      <c r="C1540">
        <v>37310714</v>
      </c>
    </row>
    <row r="1541" spans="1:3" ht="15.75">
      <c r="A1541" s="1">
        <v>1996</v>
      </c>
      <c r="B1541">
        <v>48</v>
      </c>
      <c r="C1541">
        <v>37942150</v>
      </c>
    </row>
    <row r="1542" spans="1:3" ht="15.75">
      <c r="A1542" s="1">
        <v>1996</v>
      </c>
      <c r="B1542">
        <v>49</v>
      </c>
      <c r="C1542">
        <v>39410972</v>
      </c>
    </row>
    <row r="1543" spans="1:3" ht="15.75">
      <c r="A1543" s="1">
        <v>1996</v>
      </c>
      <c r="B1543">
        <v>50</v>
      </c>
      <c r="C1543">
        <v>39660108</v>
      </c>
    </row>
    <row r="1544" spans="1:3" ht="15.75">
      <c r="A1544" s="1">
        <v>1996</v>
      </c>
      <c r="B1544">
        <v>51</v>
      </c>
      <c r="C1544">
        <v>44537592</v>
      </c>
    </row>
    <row r="1545" spans="1:3" ht="15.75">
      <c r="A1545" s="1">
        <v>1996</v>
      </c>
      <c r="B1545">
        <v>52</v>
      </c>
      <c r="C1545">
        <v>44769003</v>
      </c>
    </row>
    <row r="1546" spans="1:3" ht="15.75">
      <c r="A1546" s="1">
        <v>1997</v>
      </c>
      <c r="B1546">
        <v>1</v>
      </c>
      <c r="C1546">
        <v>46234062</v>
      </c>
    </row>
    <row r="1547" spans="1:3" ht="15.75">
      <c r="A1547" s="1">
        <v>1997</v>
      </c>
      <c r="B1547">
        <v>2</v>
      </c>
      <c r="C1547">
        <v>47302073</v>
      </c>
    </row>
    <row r="1548" spans="1:3" ht="15.75">
      <c r="A1548" s="1">
        <v>1997</v>
      </c>
      <c r="B1548">
        <v>3</v>
      </c>
      <c r="C1548">
        <v>46725156</v>
      </c>
    </row>
    <row r="1549" spans="1:3" ht="15.75">
      <c r="A1549" s="1">
        <v>1997</v>
      </c>
      <c r="B1549">
        <v>4</v>
      </c>
      <c r="C1549">
        <v>46669961</v>
      </c>
    </row>
    <row r="1550" spans="1:3" ht="15.75">
      <c r="A1550" s="1">
        <v>1997</v>
      </c>
      <c r="B1550">
        <v>5</v>
      </c>
      <c r="C1550">
        <v>46770273</v>
      </c>
    </row>
    <row r="1551" spans="1:3" ht="15.75">
      <c r="A1551" s="1">
        <v>1997</v>
      </c>
      <c r="B1551">
        <v>6</v>
      </c>
      <c r="C1551">
        <v>49483140</v>
      </c>
    </row>
    <row r="1552" spans="1:3" ht="15.75">
      <c r="A1552" s="1">
        <v>1997</v>
      </c>
      <c r="B1552">
        <v>7</v>
      </c>
      <c r="C1552">
        <v>45058975</v>
      </c>
    </row>
    <row r="1553" spans="1:3" ht="15.75">
      <c r="A1553" s="1">
        <v>1997</v>
      </c>
      <c r="B1553">
        <v>8</v>
      </c>
      <c r="C1553">
        <v>43196052</v>
      </c>
    </row>
    <row r="1554" spans="1:3" ht="15.75">
      <c r="A1554" s="1">
        <v>1997</v>
      </c>
      <c r="B1554">
        <v>9</v>
      </c>
      <c r="C1554">
        <v>42874853</v>
      </c>
    </row>
    <row r="1555" spans="1:3" ht="15.75">
      <c r="A1555" s="1">
        <v>1997</v>
      </c>
      <c r="B1555">
        <v>10</v>
      </c>
      <c r="C1555">
        <v>40084782</v>
      </c>
    </row>
    <row r="1556" spans="1:3" ht="15.75">
      <c r="A1556" s="1">
        <v>1997</v>
      </c>
      <c r="B1556">
        <v>11</v>
      </c>
      <c r="C1556">
        <v>39144784</v>
      </c>
    </row>
    <row r="1557" spans="1:3" ht="15.75">
      <c r="A1557" s="1">
        <v>1997</v>
      </c>
      <c r="B1557">
        <v>12</v>
      </c>
      <c r="C1557">
        <v>38064642</v>
      </c>
    </row>
    <row r="1558" spans="1:3" ht="15.75">
      <c r="A1558" s="1">
        <v>1997</v>
      </c>
      <c r="B1558">
        <v>13</v>
      </c>
      <c r="C1558">
        <v>37129959</v>
      </c>
    </row>
    <row r="1559" spans="1:3" ht="15.75">
      <c r="A1559" s="1">
        <v>1997</v>
      </c>
      <c r="B1559">
        <v>14</v>
      </c>
      <c r="C1559">
        <v>36217523</v>
      </c>
    </row>
    <row r="1560" spans="1:3" ht="15.75">
      <c r="A1560" s="1">
        <v>1997</v>
      </c>
      <c r="B1560">
        <v>15</v>
      </c>
      <c r="C1560">
        <v>34397728</v>
      </c>
    </row>
    <row r="1561" spans="1:3" ht="15.75">
      <c r="A1561" s="1">
        <v>1997</v>
      </c>
      <c r="B1561">
        <v>16</v>
      </c>
      <c r="C1561">
        <v>30561231</v>
      </c>
    </row>
    <row r="1562" spans="1:3" ht="15.75">
      <c r="A1562" s="1">
        <v>1997</v>
      </c>
      <c r="B1562">
        <v>17</v>
      </c>
      <c r="C1562">
        <v>24985422</v>
      </c>
    </row>
    <row r="1563" spans="1:3" ht="15.75">
      <c r="A1563" s="1">
        <v>1997</v>
      </c>
      <c r="B1563">
        <v>18</v>
      </c>
      <c r="C1563">
        <v>23375409</v>
      </c>
    </row>
    <row r="1564" spans="1:3" ht="15.75">
      <c r="A1564" s="1">
        <v>1997</v>
      </c>
      <c r="B1564">
        <v>19</v>
      </c>
      <c r="C1564">
        <v>20749651</v>
      </c>
    </row>
    <row r="1565" spans="1:3" ht="15.75">
      <c r="A1565" s="1">
        <v>1997</v>
      </c>
      <c r="B1565">
        <v>20</v>
      </c>
      <c r="C1565">
        <v>20530863</v>
      </c>
    </row>
    <row r="1566" spans="1:3" ht="15.75">
      <c r="A1566" s="1">
        <v>1997</v>
      </c>
      <c r="B1566">
        <v>21</v>
      </c>
      <c r="C1566">
        <v>17649582</v>
      </c>
    </row>
    <row r="1567" spans="1:3" ht="15.75">
      <c r="A1567" s="1">
        <v>1997</v>
      </c>
      <c r="B1567">
        <v>22</v>
      </c>
      <c r="C1567">
        <v>18001452</v>
      </c>
    </row>
    <row r="1568" spans="1:3" ht="15.75">
      <c r="A1568" s="1">
        <v>1997</v>
      </c>
      <c r="B1568">
        <v>23</v>
      </c>
      <c r="C1568">
        <v>11869346</v>
      </c>
    </row>
    <row r="1569" spans="1:3" ht="15.75">
      <c r="A1569" s="1">
        <v>1997</v>
      </c>
      <c r="B1569">
        <v>24</v>
      </c>
      <c r="C1569">
        <v>9777445</v>
      </c>
    </row>
    <row r="1570" spans="1:3" ht="15.75">
      <c r="A1570" s="1">
        <v>1997</v>
      </c>
      <c r="B1570">
        <v>25</v>
      </c>
      <c r="C1570">
        <v>9862524</v>
      </c>
    </row>
    <row r="1571" spans="1:3" ht="15.75">
      <c r="A1571" s="1">
        <v>1997</v>
      </c>
      <c r="B1571">
        <v>26</v>
      </c>
      <c r="C1571">
        <v>6545173</v>
      </c>
    </row>
    <row r="1572" spans="1:3" ht="15.75">
      <c r="A1572" s="1">
        <v>1997</v>
      </c>
      <c r="B1572">
        <v>27</v>
      </c>
      <c r="C1572">
        <v>5350576</v>
      </c>
    </row>
    <row r="1573" spans="1:3" ht="15.75">
      <c r="A1573" s="1">
        <v>1997</v>
      </c>
      <c r="B1573">
        <v>28</v>
      </c>
      <c r="C1573">
        <v>4355737</v>
      </c>
    </row>
    <row r="1574" spans="1:3" ht="15.75">
      <c r="A1574" s="1">
        <v>1997</v>
      </c>
      <c r="B1574">
        <v>29</v>
      </c>
      <c r="C1574">
        <v>4269207</v>
      </c>
    </row>
    <row r="1575" spans="1:3" ht="15.75">
      <c r="A1575" s="1">
        <v>1997</v>
      </c>
      <c r="B1575">
        <v>30</v>
      </c>
      <c r="C1575">
        <v>3512527</v>
      </c>
    </row>
    <row r="1576" spans="1:3" ht="15.75">
      <c r="A1576" s="1">
        <v>1997</v>
      </c>
      <c r="B1576">
        <v>31</v>
      </c>
      <c r="C1576">
        <v>4045958</v>
      </c>
    </row>
    <row r="1577" spans="1:3" ht="15.75">
      <c r="A1577" s="1">
        <v>1997</v>
      </c>
      <c r="B1577">
        <v>32</v>
      </c>
      <c r="C1577">
        <v>3307530</v>
      </c>
    </row>
    <row r="1578" spans="1:3" ht="15.75">
      <c r="A1578" s="1">
        <v>1997</v>
      </c>
      <c r="B1578">
        <v>33</v>
      </c>
      <c r="C1578">
        <v>3234803</v>
      </c>
    </row>
    <row r="1579" spans="1:3" ht="15.75">
      <c r="A1579" s="1">
        <v>1997</v>
      </c>
      <c r="B1579">
        <v>34</v>
      </c>
      <c r="C1579">
        <v>4262682</v>
      </c>
    </row>
    <row r="1580" spans="1:3" ht="15.75">
      <c r="A1580" s="1">
        <v>1997</v>
      </c>
      <c r="B1580">
        <v>35</v>
      </c>
      <c r="C1580">
        <v>3458021</v>
      </c>
    </row>
    <row r="1581" spans="1:3" ht="15.75">
      <c r="A1581" s="1">
        <v>1997</v>
      </c>
      <c r="B1581">
        <v>36</v>
      </c>
      <c r="C1581">
        <v>3929836</v>
      </c>
    </row>
    <row r="1582" spans="1:3" ht="15.75">
      <c r="A1582" s="1">
        <v>1997</v>
      </c>
      <c r="B1582">
        <v>37</v>
      </c>
      <c r="C1582">
        <v>5061039</v>
      </c>
    </row>
    <row r="1583" spans="1:3" ht="15.75">
      <c r="A1583" s="1">
        <v>1997</v>
      </c>
      <c r="B1583">
        <v>38</v>
      </c>
      <c r="C1583">
        <v>9536211</v>
      </c>
    </row>
    <row r="1584" spans="1:3" ht="15.75">
      <c r="A1584" s="1">
        <v>1997</v>
      </c>
      <c r="B1584">
        <v>39</v>
      </c>
      <c r="C1584">
        <v>9142346</v>
      </c>
    </row>
    <row r="1585" spans="1:3" ht="15.75">
      <c r="A1585" s="1">
        <v>1997</v>
      </c>
      <c r="B1585">
        <v>40</v>
      </c>
      <c r="C1585">
        <v>8803678</v>
      </c>
    </row>
    <row r="1586" spans="1:3" ht="15.75">
      <c r="A1586" s="1">
        <v>1997</v>
      </c>
      <c r="B1586">
        <v>41</v>
      </c>
      <c r="C1586">
        <v>15334378</v>
      </c>
    </row>
    <row r="1587" spans="1:3" ht="15.75">
      <c r="A1587" s="1">
        <v>1997</v>
      </c>
      <c r="B1587">
        <v>42</v>
      </c>
      <c r="C1587">
        <v>21110476</v>
      </c>
    </row>
    <row r="1588" spans="1:3" ht="15.75">
      <c r="A1588" s="1">
        <v>1997</v>
      </c>
      <c r="B1588">
        <v>43</v>
      </c>
      <c r="C1588">
        <v>20425879</v>
      </c>
    </row>
    <row r="1589" spans="1:3" ht="15.75">
      <c r="A1589" s="1">
        <v>1997</v>
      </c>
      <c r="B1589">
        <v>44</v>
      </c>
      <c r="C1589">
        <v>23098203</v>
      </c>
    </row>
    <row r="1590" spans="1:3" ht="15.75">
      <c r="A1590" s="1">
        <v>1997</v>
      </c>
      <c r="B1590">
        <v>45</v>
      </c>
      <c r="C1590">
        <v>29929347</v>
      </c>
    </row>
    <row r="1591" spans="1:3" ht="15.75">
      <c r="A1591" s="1">
        <v>1997</v>
      </c>
      <c r="B1591">
        <v>46</v>
      </c>
      <c r="C1591">
        <v>35962148</v>
      </c>
    </row>
    <row r="1592" spans="1:3" ht="15.75">
      <c r="A1592" s="1">
        <v>1997</v>
      </c>
      <c r="B1592">
        <v>47</v>
      </c>
      <c r="C1592">
        <v>38465041</v>
      </c>
    </row>
    <row r="1593" spans="1:3" ht="15.75">
      <c r="A1593" s="1">
        <v>1997</v>
      </c>
      <c r="B1593">
        <v>48</v>
      </c>
      <c r="C1593">
        <v>38990105</v>
      </c>
    </row>
    <row r="1594" spans="1:3" ht="15.75">
      <c r="A1594" s="1">
        <v>1997</v>
      </c>
      <c r="B1594">
        <v>49</v>
      </c>
      <c r="C1594">
        <v>42639689</v>
      </c>
    </row>
    <row r="1595" spans="1:3" ht="15.75">
      <c r="A1595" s="1">
        <v>1997</v>
      </c>
      <c r="B1595">
        <v>50</v>
      </c>
      <c r="C1595">
        <v>43523840</v>
      </c>
    </row>
    <row r="1596" spans="1:3" ht="15.75">
      <c r="A1596" s="1">
        <v>1997</v>
      </c>
      <c r="B1596">
        <v>51</v>
      </c>
      <c r="C1596">
        <v>45470684</v>
      </c>
    </row>
    <row r="1597" spans="1:3" ht="15.75">
      <c r="A1597" s="1">
        <v>1997</v>
      </c>
      <c r="B1597">
        <v>52</v>
      </c>
      <c r="C1597">
        <v>46137933</v>
      </c>
    </row>
    <row r="1598" spans="1:3" ht="15.75">
      <c r="A1598" s="1">
        <v>1998</v>
      </c>
      <c r="B1598">
        <v>1</v>
      </c>
      <c r="C1598">
        <v>44500432</v>
      </c>
    </row>
    <row r="1599" spans="1:3" ht="15.75">
      <c r="A1599" s="1">
        <v>1998</v>
      </c>
      <c r="B1599">
        <v>2</v>
      </c>
      <c r="C1599">
        <v>45221240</v>
      </c>
    </row>
    <row r="1600" spans="1:3" ht="15.75">
      <c r="A1600" s="1">
        <v>1998</v>
      </c>
      <c r="B1600">
        <v>3</v>
      </c>
      <c r="C1600">
        <v>47001686</v>
      </c>
    </row>
    <row r="1601" spans="1:3" ht="15.75">
      <c r="A1601" s="1">
        <v>1998</v>
      </c>
      <c r="B1601">
        <v>4</v>
      </c>
      <c r="C1601">
        <v>47068585</v>
      </c>
    </row>
    <row r="1602" spans="1:3" ht="15.75">
      <c r="A1602" s="1">
        <v>1998</v>
      </c>
      <c r="B1602">
        <v>5</v>
      </c>
      <c r="C1602">
        <v>46155518</v>
      </c>
    </row>
    <row r="1603" spans="1:3" ht="15.75">
      <c r="A1603" s="1">
        <v>1998</v>
      </c>
      <c r="B1603">
        <v>6</v>
      </c>
      <c r="C1603">
        <v>47722413</v>
      </c>
    </row>
    <row r="1604" spans="1:3" ht="15.75">
      <c r="A1604" s="1">
        <v>1998</v>
      </c>
      <c r="B1604">
        <v>7</v>
      </c>
      <c r="C1604">
        <v>44092677</v>
      </c>
    </row>
    <row r="1605" spans="1:3" ht="15.75">
      <c r="A1605" s="1">
        <v>1998</v>
      </c>
      <c r="B1605">
        <v>8</v>
      </c>
      <c r="C1605">
        <v>43899951</v>
      </c>
    </row>
    <row r="1606" spans="1:3" ht="15.75">
      <c r="A1606" s="1">
        <v>1998</v>
      </c>
      <c r="B1606">
        <v>9</v>
      </c>
      <c r="C1606">
        <v>42286218</v>
      </c>
    </row>
    <row r="1607" spans="1:3" ht="15.75">
      <c r="A1607" s="1">
        <v>1998</v>
      </c>
      <c r="B1607">
        <v>10</v>
      </c>
      <c r="C1607">
        <v>43184526</v>
      </c>
    </row>
    <row r="1608" spans="1:3" ht="15.75">
      <c r="A1608" s="1">
        <v>1998</v>
      </c>
      <c r="B1608">
        <v>11</v>
      </c>
      <c r="C1608">
        <v>42214342</v>
      </c>
    </row>
    <row r="1609" spans="1:3" ht="15.75">
      <c r="A1609" s="1">
        <v>1998</v>
      </c>
      <c r="B1609">
        <v>12</v>
      </c>
      <c r="C1609">
        <v>42221646</v>
      </c>
    </row>
    <row r="1610" spans="1:3" ht="15.75">
      <c r="A1610" s="1">
        <v>1998</v>
      </c>
      <c r="B1610">
        <v>13</v>
      </c>
      <c r="C1610">
        <v>38535044</v>
      </c>
    </row>
    <row r="1611" spans="1:3" ht="15.75">
      <c r="A1611" s="1">
        <v>1998</v>
      </c>
      <c r="B1611">
        <v>14</v>
      </c>
      <c r="C1611">
        <v>33722494</v>
      </c>
    </row>
    <row r="1612" spans="1:3" ht="15.75">
      <c r="A1612" s="1">
        <v>1998</v>
      </c>
      <c r="B1612">
        <v>15</v>
      </c>
      <c r="C1612">
        <v>34111559</v>
      </c>
    </row>
    <row r="1613" spans="1:3" ht="15.75">
      <c r="A1613" s="1">
        <v>1998</v>
      </c>
      <c r="B1613">
        <v>16</v>
      </c>
      <c r="C1613">
        <v>30937734</v>
      </c>
    </row>
    <row r="1614" spans="1:3" ht="15.75">
      <c r="A1614" s="1">
        <v>1998</v>
      </c>
      <c r="B1614">
        <v>17</v>
      </c>
      <c r="C1614">
        <v>27855658</v>
      </c>
    </row>
    <row r="1615" spans="1:3" ht="15.75">
      <c r="A1615" s="1">
        <v>1998</v>
      </c>
      <c r="B1615">
        <v>18</v>
      </c>
      <c r="C1615">
        <v>24583255</v>
      </c>
    </row>
    <row r="1616" spans="1:3" ht="15.75">
      <c r="A1616" s="1">
        <v>1998</v>
      </c>
      <c r="B1616">
        <v>19</v>
      </c>
      <c r="C1616">
        <v>20959011</v>
      </c>
    </row>
    <row r="1617" spans="1:3" ht="15.75">
      <c r="A1617" s="1">
        <v>1998</v>
      </c>
      <c r="B1617">
        <v>20</v>
      </c>
      <c r="C1617">
        <v>19323513</v>
      </c>
    </row>
    <row r="1618" spans="1:3" ht="15.75">
      <c r="A1618" s="1">
        <v>1998</v>
      </c>
      <c r="B1618">
        <v>21</v>
      </c>
      <c r="C1618">
        <v>17135209</v>
      </c>
    </row>
    <row r="1619" spans="1:3" ht="15.75">
      <c r="A1619" s="1">
        <v>1998</v>
      </c>
      <c r="B1619">
        <v>22</v>
      </c>
      <c r="C1619">
        <v>13853767</v>
      </c>
    </row>
    <row r="1620" spans="1:3" ht="15.75">
      <c r="A1620" s="1">
        <v>1998</v>
      </c>
      <c r="B1620">
        <v>23</v>
      </c>
      <c r="C1620">
        <v>12542349</v>
      </c>
    </row>
    <row r="1621" spans="1:3" ht="15.75">
      <c r="A1621" s="1">
        <v>1998</v>
      </c>
      <c r="B1621">
        <v>24</v>
      </c>
      <c r="C1621">
        <v>10027476</v>
      </c>
    </row>
    <row r="1622" spans="1:3" ht="15.75">
      <c r="A1622" s="1">
        <v>1998</v>
      </c>
      <c r="B1622">
        <v>25</v>
      </c>
      <c r="C1622">
        <v>9458885</v>
      </c>
    </row>
    <row r="1623" spans="1:3" ht="15.75">
      <c r="A1623" s="1">
        <v>1998</v>
      </c>
      <c r="B1623">
        <v>26</v>
      </c>
      <c r="C1623">
        <v>5985329</v>
      </c>
    </row>
    <row r="1624" spans="1:3" ht="15.75">
      <c r="A1624" s="1">
        <v>1998</v>
      </c>
      <c r="B1624">
        <v>27</v>
      </c>
      <c r="C1624">
        <v>4723602</v>
      </c>
    </row>
    <row r="1625" spans="1:3" ht="15.75">
      <c r="A1625" s="1">
        <v>1998</v>
      </c>
      <c r="B1625">
        <v>28</v>
      </c>
      <c r="C1625">
        <v>4336828</v>
      </c>
    </row>
    <row r="1626" spans="1:3" ht="15.75">
      <c r="A1626" s="1">
        <v>1998</v>
      </c>
      <c r="B1626">
        <v>29</v>
      </c>
      <c r="C1626">
        <v>3880983</v>
      </c>
    </row>
    <row r="1627" spans="1:3" ht="15.75">
      <c r="A1627" s="1">
        <v>1998</v>
      </c>
      <c r="B1627">
        <v>30</v>
      </c>
      <c r="C1627">
        <v>3418840</v>
      </c>
    </row>
    <row r="1628" spans="1:3" ht="15.75">
      <c r="A1628" s="1">
        <v>1998</v>
      </c>
      <c r="B1628">
        <v>31</v>
      </c>
      <c r="C1628">
        <v>3012482</v>
      </c>
    </row>
    <row r="1629" spans="1:3" ht="15.75">
      <c r="A1629" s="1">
        <v>1998</v>
      </c>
      <c r="B1629">
        <v>32</v>
      </c>
      <c r="C1629">
        <v>3269648</v>
      </c>
    </row>
    <row r="1630" spans="1:3" ht="15.75">
      <c r="A1630" s="1">
        <v>1998</v>
      </c>
      <c r="B1630">
        <v>33</v>
      </c>
      <c r="C1630">
        <v>3269648</v>
      </c>
    </row>
    <row r="1631" spans="1:3" ht="15.75">
      <c r="A1631" s="1">
        <v>1998</v>
      </c>
      <c r="B1631">
        <v>34</v>
      </c>
      <c r="C1631">
        <v>2920516</v>
      </c>
    </row>
    <row r="1632" spans="1:3" ht="15.75">
      <c r="A1632" s="1">
        <v>1998</v>
      </c>
      <c r="B1632">
        <v>35</v>
      </c>
      <c r="C1632">
        <v>3157676</v>
      </c>
    </row>
    <row r="1633" spans="1:3" ht="15.75">
      <c r="A1633" s="1">
        <v>1998</v>
      </c>
      <c r="B1633">
        <v>36</v>
      </c>
      <c r="C1633">
        <v>3235505</v>
      </c>
    </row>
    <row r="1634" spans="1:3" ht="15.75">
      <c r="A1634" s="1">
        <v>1998</v>
      </c>
      <c r="B1634">
        <v>37</v>
      </c>
      <c r="C1634">
        <v>3430256</v>
      </c>
    </row>
    <row r="1635" spans="1:3" ht="15.75">
      <c r="A1635" s="1">
        <v>1998</v>
      </c>
      <c r="B1635">
        <v>38</v>
      </c>
      <c r="C1635">
        <v>7103976</v>
      </c>
    </row>
    <row r="1636" spans="1:3" ht="15.75">
      <c r="A1636" s="1">
        <v>1998</v>
      </c>
      <c r="B1636">
        <v>39</v>
      </c>
      <c r="C1636">
        <v>7228134</v>
      </c>
    </row>
    <row r="1637" spans="1:3" ht="15.75">
      <c r="A1637" s="1">
        <v>1998</v>
      </c>
      <c r="B1637">
        <v>40</v>
      </c>
      <c r="C1637">
        <v>15617355</v>
      </c>
    </row>
    <row r="1638" spans="1:3" ht="15.75">
      <c r="A1638" s="1">
        <v>1998</v>
      </c>
      <c r="B1638">
        <v>41</v>
      </c>
      <c r="C1638">
        <v>17601345</v>
      </c>
    </row>
    <row r="1639" spans="1:3" ht="15.75">
      <c r="A1639" s="1">
        <v>1998</v>
      </c>
      <c r="B1639">
        <v>42</v>
      </c>
      <c r="C1639">
        <v>18939249</v>
      </c>
    </row>
    <row r="1640" spans="1:3" ht="15.75">
      <c r="A1640" s="1">
        <v>1998</v>
      </c>
      <c r="B1640">
        <v>43</v>
      </c>
      <c r="C1640">
        <v>21597663</v>
      </c>
    </row>
    <row r="1641" spans="1:3" ht="15.75">
      <c r="A1641" s="1">
        <v>1998</v>
      </c>
      <c r="B1641">
        <v>44</v>
      </c>
      <c r="C1641">
        <v>23102801</v>
      </c>
    </row>
    <row r="1642" spans="1:3" ht="15.75">
      <c r="A1642" s="1">
        <v>1998</v>
      </c>
      <c r="B1642">
        <v>45</v>
      </c>
      <c r="C1642">
        <v>24591360</v>
      </c>
    </row>
    <row r="1643" spans="1:3" ht="15.75">
      <c r="A1643" s="1">
        <v>1998</v>
      </c>
      <c r="B1643">
        <v>46</v>
      </c>
      <c r="C1643">
        <v>38064759</v>
      </c>
    </row>
    <row r="1644" spans="1:3" ht="15.75">
      <c r="A1644" s="1">
        <v>1998</v>
      </c>
      <c r="B1644">
        <v>47</v>
      </c>
      <c r="C1644">
        <v>37710666</v>
      </c>
    </row>
    <row r="1645" spans="1:3" ht="15.75">
      <c r="A1645" s="1">
        <v>1998</v>
      </c>
      <c r="B1645">
        <v>48</v>
      </c>
      <c r="C1645">
        <v>38646528</v>
      </c>
    </row>
    <row r="1646" spans="1:3" ht="15.75">
      <c r="A1646" s="1">
        <v>1998</v>
      </c>
      <c r="B1646">
        <v>49</v>
      </c>
      <c r="C1646">
        <v>43357968</v>
      </c>
    </row>
    <row r="1647" spans="1:3" ht="15.75">
      <c r="A1647" s="1">
        <v>1998</v>
      </c>
      <c r="B1647">
        <v>50</v>
      </c>
      <c r="C1647">
        <v>41737438</v>
      </c>
    </row>
    <row r="1648" spans="1:3" ht="15.75">
      <c r="A1648" s="1">
        <v>1998</v>
      </c>
      <c r="B1648">
        <v>51</v>
      </c>
      <c r="C1648">
        <v>45418571</v>
      </c>
    </row>
    <row r="1649" spans="1:3" ht="15.75">
      <c r="A1649" s="1">
        <v>1998</v>
      </c>
      <c r="B1649">
        <v>52</v>
      </c>
      <c r="C1649">
        <v>43487741</v>
      </c>
    </row>
    <row r="1650" spans="1:3" ht="15.75">
      <c r="A1650" s="1">
        <v>1999</v>
      </c>
      <c r="B1650">
        <v>1</v>
      </c>
      <c r="C1650">
        <v>45767011</v>
      </c>
    </row>
    <row r="1651" spans="1:3" ht="15.75">
      <c r="A1651" s="1">
        <v>1999</v>
      </c>
      <c r="B1651">
        <v>2</v>
      </c>
      <c r="C1651">
        <v>44587942</v>
      </c>
    </row>
    <row r="1652" spans="1:3" ht="15.75">
      <c r="A1652" s="1">
        <v>1999</v>
      </c>
      <c r="B1652">
        <v>3</v>
      </c>
      <c r="C1652">
        <v>43346942</v>
      </c>
    </row>
    <row r="1653" spans="1:3" ht="15.75">
      <c r="A1653" s="1">
        <v>1999</v>
      </c>
      <c r="B1653">
        <v>4</v>
      </c>
      <c r="C1653">
        <v>43391891</v>
      </c>
    </row>
    <row r="1654" spans="1:3" ht="15.75">
      <c r="A1654" s="1">
        <v>1999</v>
      </c>
      <c r="B1654">
        <v>5</v>
      </c>
      <c r="C1654">
        <v>47232505</v>
      </c>
    </row>
    <row r="1655" spans="1:3" ht="15.75">
      <c r="A1655" s="1">
        <v>1999</v>
      </c>
      <c r="B1655">
        <v>6</v>
      </c>
      <c r="C1655">
        <v>43757107</v>
      </c>
    </row>
    <row r="1656" spans="1:3" ht="15.75">
      <c r="A1656" s="1">
        <v>1999</v>
      </c>
      <c r="B1656">
        <v>7</v>
      </c>
      <c r="C1656">
        <v>44156911</v>
      </c>
    </row>
    <row r="1657" spans="1:3" ht="15.75">
      <c r="A1657" s="1">
        <v>1999</v>
      </c>
      <c r="B1657">
        <v>8</v>
      </c>
      <c r="C1657">
        <v>42855218</v>
      </c>
    </row>
    <row r="1658" spans="1:3" ht="15.75">
      <c r="A1658" s="1">
        <v>1999</v>
      </c>
      <c r="B1658">
        <v>9</v>
      </c>
      <c r="C1658">
        <v>44132948</v>
      </c>
    </row>
    <row r="1659" spans="1:3" ht="15.75">
      <c r="A1659" s="1">
        <v>1999</v>
      </c>
      <c r="B1659">
        <v>10</v>
      </c>
      <c r="C1659">
        <v>41570196</v>
      </c>
    </row>
    <row r="1660" spans="1:3" ht="15.75">
      <c r="A1660" s="1">
        <v>1999</v>
      </c>
      <c r="B1660">
        <v>11</v>
      </c>
      <c r="C1660">
        <v>42004077</v>
      </c>
    </row>
    <row r="1661" spans="1:3" ht="15.75">
      <c r="A1661" s="1">
        <v>1999</v>
      </c>
      <c r="B1661">
        <v>12</v>
      </c>
      <c r="C1661">
        <v>38751070</v>
      </c>
    </row>
    <row r="1662" spans="1:3" ht="15.75">
      <c r="A1662" s="1">
        <v>1999</v>
      </c>
      <c r="B1662">
        <v>13</v>
      </c>
      <c r="C1662">
        <v>36630792</v>
      </c>
    </row>
    <row r="1663" spans="1:3" ht="15.75">
      <c r="A1663" s="1">
        <v>1999</v>
      </c>
      <c r="B1663">
        <v>14</v>
      </c>
      <c r="C1663">
        <v>36417997</v>
      </c>
    </row>
    <row r="1664" spans="1:3" ht="15.75">
      <c r="A1664" s="1">
        <v>1999</v>
      </c>
      <c r="B1664">
        <v>15</v>
      </c>
      <c r="C1664">
        <v>33362995</v>
      </c>
    </row>
    <row r="1665" spans="1:3" ht="15.75">
      <c r="A1665" s="1">
        <v>1999</v>
      </c>
      <c r="B1665">
        <v>16</v>
      </c>
      <c r="C1665">
        <v>27587297</v>
      </c>
    </row>
    <row r="1666" spans="1:3" ht="15.75">
      <c r="A1666" s="1">
        <v>1999</v>
      </c>
      <c r="B1666">
        <v>17</v>
      </c>
      <c r="C1666">
        <v>26778097</v>
      </c>
    </row>
    <row r="1667" spans="1:3" ht="15.75">
      <c r="A1667" s="1">
        <v>1999</v>
      </c>
      <c r="B1667">
        <v>18</v>
      </c>
      <c r="C1667">
        <v>23431629</v>
      </c>
    </row>
    <row r="1668" spans="1:3" ht="15.75">
      <c r="A1668" s="1">
        <v>1999</v>
      </c>
      <c r="B1668">
        <v>19</v>
      </c>
      <c r="C1668">
        <v>21013970</v>
      </c>
    </row>
    <row r="1669" spans="1:3" ht="15.75">
      <c r="A1669" s="1">
        <v>1999</v>
      </c>
      <c r="B1669">
        <v>20</v>
      </c>
      <c r="C1669">
        <v>20209418</v>
      </c>
    </row>
    <row r="1670" spans="1:3" ht="15.75">
      <c r="A1670" s="1">
        <v>1999</v>
      </c>
      <c r="B1670">
        <v>21</v>
      </c>
      <c r="C1670">
        <v>17501854</v>
      </c>
    </row>
    <row r="1671" spans="1:3" ht="15.75">
      <c r="A1671" s="1">
        <v>1999</v>
      </c>
      <c r="B1671">
        <v>22</v>
      </c>
      <c r="C1671">
        <v>15014466</v>
      </c>
    </row>
    <row r="1672" spans="1:3" ht="15.75">
      <c r="A1672" s="1">
        <v>1999</v>
      </c>
      <c r="B1672">
        <v>23</v>
      </c>
      <c r="C1672">
        <v>12463468</v>
      </c>
    </row>
    <row r="1673" spans="1:3" ht="15.75">
      <c r="A1673" s="1">
        <v>1999</v>
      </c>
      <c r="B1673">
        <v>24</v>
      </c>
      <c r="C1673">
        <v>10115833</v>
      </c>
    </row>
    <row r="1674" spans="1:3" ht="15.75">
      <c r="A1674" s="1">
        <v>1999</v>
      </c>
      <c r="B1674">
        <v>25</v>
      </c>
      <c r="C1674">
        <v>7322309</v>
      </c>
    </row>
    <row r="1675" spans="1:3" ht="15.75">
      <c r="A1675" s="1">
        <v>1999</v>
      </c>
      <c r="B1675">
        <v>26</v>
      </c>
      <c r="C1675">
        <v>6029960</v>
      </c>
    </row>
    <row r="1676" spans="1:3" ht="15.75">
      <c r="A1676" s="1">
        <v>1999</v>
      </c>
      <c r="B1676">
        <v>27</v>
      </c>
      <c r="C1676">
        <v>4779699</v>
      </c>
    </row>
    <row r="1677" spans="1:3" ht="15.75">
      <c r="A1677" s="1">
        <v>1999</v>
      </c>
      <c r="B1677">
        <v>28</v>
      </c>
      <c r="C1677">
        <v>3369827</v>
      </c>
    </row>
    <row r="1678" spans="1:3" ht="15.75">
      <c r="A1678" s="1">
        <v>1999</v>
      </c>
      <c r="B1678">
        <v>29</v>
      </c>
      <c r="C1678">
        <v>3221286</v>
      </c>
    </row>
    <row r="1679" spans="1:3" ht="15.75">
      <c r="A1679" s="1">
        <v>1999</v>
      </c>
      <c r="B1679">
        <v>30</v>
      </c>
      <c r="C1679">
        <v>3253842</v>
      </c>
    </row>
    <row r="1680" spans="1:3" ht="15.75">
      <c r="A1680" s="1">
        <v>1999</v>
      </c>
      <c r="B1680">
        <v>31</v>
      </c>
      <c r="C1680">
        <v>2704816</v>
      </c>
    </row>
    <row r="1681" spans="1:3" ht="15.75">
      <c r="A1681" s="1">
        <v>1999</v>
      </c>
      <c r="B1681">
        <v>32</v>
      </c>
      <c r="C1681">
        <v>2591589</v>
      </c>
    </row>
    <row r="1682" spans="1:3" ht="15.75">
      <c r="A1682" s="1">
        <v>1999</v>
      </c>
      <c r="B1682">
        <v>33</v>
      </c>
      <c r="C1682">
        <v>2580533</v>
      </c>
    </row>
    <row r="1683" spans="1:3" ht="15.75">
      <c r="A1683" s="1">
        <v>1999</v>
      </c>
      <c r="B1683">
        <v>34</v>
      </c>
      <c r="C1683">
        <v>2580533</v>
      </c>
    </row>
    <row r="1684" spans="1:3" ht="15.75">
      <c r="A1684" s="1">
        <v>1999</v>
      </c>
      <c r="B1684">
        <v>35</v>
      </c>
      <c r="C1684">
        <v>2595150</v>
      </c>
    </row>
    <row r="1685" spans="1:3" ht="15.75">
      <c r="A1685" s="1">
        <v>1999</v>
      </c>
      <c r="B1685">
        <v>36</v>
      </c>
      <c r="C1685">
        <v>3189153</v>
      </c>
    </row>
    <row r="1686" spans="1:3" ht="15.75">
      <c r="A1686" s="1">
        <v>1999</v>
      </c>
      <c r="B1686">
        <v>37</v>
      </c>
      <c r="C1686">
        <v>3274750</v>
      </c>
    </row>
    <row r="1687" spans="1:3" ht="15.75">
      <c r="A1687" s="1">
        <v>1999</v>
      </c>
      <c r="B1687">
        <v>38</v>
      </c>
      <c r="C1687">
        <v>4206234</v>
      </c>
    </row>
    <row r="1688" spans="1:3" ht="15.75">
      <c r="A1688" s="1">
        <v>1999</v>
      </c>
      <c r="B1688">
        <v>39</v>
      </c>
      <c r="C1688">
        <v>6820895</v>
      </c>
    </row>
    <row r="1689" spans="1:3" ht="15.75">
      <c r="A1689" s="1">
        <v>1999</v>
      </c>
      <c r="B1689">
        <v>40</v>
      </c>
      <c r="C1689">
        <v>10435203</v>
      </c>
    </row>
    <row r="1690" spans="1:3" ht="15.75">
      <c r="A1690" s="1">
        <v>1999</v>
      </c>
      <c r="B1690">
        <v>41</v>
      </c>
      <c r="C1690">
        <v>13524703</v>
      </c>
    </row>
    <row r="1691" spans="1:3" ht="15.75">
      <c r="A1691" s="1">
        <v>1999</v>
      </c>
      <c r="B1691">
        <v>42</v>
      </c>
      <c r="C1691">
        <v>17015130</v>
      </c>
    </row>
    <row r="1692" spans="1:3" ht="15.75">
      <c r="A1692" s="1">
        <v>1999</v>
      </c>
      <c r="B1692">
        <v>43</v>
      </c>
      <c r="C1692">
        <v>20642268</v>
      </c>
    </row>
    <row r="1693" spans="1:3" ht="15.75">
      <c r="A1693" s="1">
        <v>1999</v>
      </c>
      <c r="B1693">
        <v>44</v>
      </c>
      <c r="C1693">
        <v>24026534</v>
      </c>
    </row>
    <row r="1694" spans="1:3" ht="15.75">
      <c r="A1694" s="1">
        <v>1999</v>
      </c>
      <c r="B1694">
        <v>45</v>
      </c>
      <c r="C1694">
        <v>27900133</v>
      </c>
    </row>
    <row r="1695" spans="1:3" ht="15.75">
      <c r="A1695" s="1">
        <v>1999</v>
      </c>
      <c r="B1695">
        <v>46</v>
      </c>
      <c r="C1695">
        <v>32106272</v>
      </c>
    </row>
    <row r="1696" spans="1:3" ht="15.75">
      <c r="A1696" s="1">
        <v>1999</v>
      </c>
      <c r="B1696">
        <v>47</v>
      </c>
      <c r="C1696">
        <v>37051053</v>
      </c>
    </row>
    <row r="1697" spans="1:3" ht="15.75">
      <c r="A1697" s="1">
        <v>1999</v>
      </c>
      <c r="B1697">
        <v>48</v>
      </c>
      <c r="C1697">
        <v>39633123</v>
      </c>
    </row>
    <row r="1698" spans="1:3" ht="15.75">
      <c r="A1698" s="1">
        <v>1999</v>
      </c>
      <c r="B1698">
        <v>49</v>
      </c>
      <c r="C1698">
        <v>40749407</v>
      </c>
    </row>
    <row r="1699" spans="1:3" ht="15.75">
      <c r="A1699" s="1">
        <v>1999</v>
      </c>
      <c r="B1699">
        <v>50</v>
      </c>
      <c r="C1699">
        <v>41135533</v>
      </c>
    </row>
    <row r="1700" spans="1:3" ht="15.75">
      <c r="A1700" s="1">
        <v>1999</v>
      </c>
      <c r="B1700">
        <v>51</v>
      </c>
      <c r="C1700">
        <v>44860197</v>
      </c>
    </row>
    <row r="1701" spans="1:3" ht="15.75">
      <c r="A1701" s="1">
        <v>1999</v>
      </c>
      <c r="B1701">
        <v>52</v>
      </c>
      <c r="C1701">
        <v>45151791</v>
      </c>
    </row>
    <row r="1702" spans="1:3" ht="15.75">
      <c r="A1702" s="1">
        <v>1999</v>
      </c>
      <c r="B1702">
        <v>53</v>
      </c>
      <c r="C1702">
        <v>42530769</v>
      </c>
    </row>
    <row r="1703" spans="1:3" ht="15.75">
      <c r="A1703" s="1">
        <v>2000</v>
      </c>
      <c r="B1703">
        <v>1</v>
      </c>
      <c r="C1703">
        <v>45077928</v>
      </c>
    </row>
    <row r="1704" spans="1:3" ht="15.75">
      <c r="A1704" s="1">
        <v>2000</v>
      </c>
      <c r="B1704">
        <v>2</v>
      </c>
      <c r="C1704">
        <v>48007649</v>
      </c>
    </row>
    <row r="1705" spans="1:3" ht="15.75">
      <c r="A1705" s="1">
        <v>2000</v>
      </c>
      <c r="B1705">
        <v>3</v>
      </c>
      <c r="C1705">
        <v>49286149</v>
      </c>
    </row>
    <row r="1706" spans="1:3" ht="15.75">
      <c r="A1706" s="1">
        <v>2000</v>
      </c>
      <c r="B1706">
        <v>4</v>
      </c>
      <c r="C1706">
        <v>50220177</v>
      </c>
    </row>
    <row r="1707" spans="1:3" ht="15.75">
      <c r="A1707" s="1">
        <v>2000</v>
      </c>
      <c r="B1707">
        <v>5</v>
      </c>
      <c r="C1707">
        <v>46758662</v>
      </c>
    </row>
    <row r="1708" spans="1:3" ht="15.75">
      <c r="A1708" s="1">
        <v>2000</v>
      </c>
      <c r="B1708">
        <v>6</v>
      </c>
      <c r="C1708">
        <v>46410648</v>
      </c>
    </row>
    <row r="1709" spans="1:3" ht="15.75">
      <c r="A1709" s="1">
        <v>2000</v>
      </c>
      <c r="B1709">
        <v>7</v>
      </c>
      <c r="C1709">
        <v>45773398</v>
      </c>
    </row>
    <row r="1710" spans="1:3" ht="15.75">
      <c r="A1710" s="1">
        <v>2000</v>
      </c>
      <c r="B1710">
        <v>8</v>
      </c>
      <c r="C1710">
        <v>43829898</v>
      </c>
    </row>
    <row r="1711" spans="1:3" ht="15.75">
      <c r="A1711" s="1">
        <v>2000</v>
      </c>
      <c r="B1711">
        <v>9</v>
      </c>
      <c r="C1711">
        <v>41412562</v>
      </c>
    </row>
    <row r="1712" spans="1:3" ht="15.75">
      <c r="A1712" s="1">
        <v>2000</v>
      </c>
      <c r="B1712">
        <v>10</v>
      </c>
      <c r="C1712">
        <v>41011722</v>
      </c>
    </row>
    <row r="1713" spans="1:3" ht="15.75">
      <c r="A1713" s="1">
        <v>2000</v>
      </c>
      <c r="B1713">
        <v>11</v>
      </c>
      <c r="C1713">
        <v>40707506</v>
      </c>
    </row>
    <row r="1714" spans="1:3" ht="15.75">
      <c r="A1714" s="1">
        <v>2000</v>
      </c>
      <c r="B1714">
        <v>12</v>
      </c>
      <c r="C1714">
        <v>38030391</v>
      </c>
    </row>
    <row r="1715" spans="1:3" ht="15.75">
      <c r="A1715" s="1">
        <v>2000</v>
      </c>
      <c r="B1715">
        <v>13</v>
      </c>
      <c r="C1715">
        <v>35109633</v>
      </c>
    </row>
    <row r="1716" spans="1:3" ht="15.75">
      <c r="A1716" s="1">
        <v>2000</v>
      </c>
      <c r="B1716">
        <v>14</v>
      </c>
      <c r="C1716">
        <v>33967440</v>
      </c>
    </row>
    <row r="1717" spans="1:3" ht="15.75">
      <c r="A1717" s="1">
        <v>2000</v>
      </c>
      <c r="B1717">
        <v>15</v>
      </c>
      <c r="C1717">
        <v>29690914</v>
      </c>
    </row>
    <row r="1718" spans="1:3" ht="15.75">
      <c r="A1718" s="1">
        <v>2000</v>
      </c>
      <c r="B1718">
        <v>16</v>
      </c>
      <c r="C1718">
        <v>26844027</v>
      </c>
    </row>
    <row r="1719" spans="1:3" ht="15.75">
      <c r="A1719" s="1">
        <v>2000</v>
      </c>
      <c r="B1719">
        <v>17</v>
      </c>
      <c r="C1719">
        <v>24124165</v>
      </c>
    </row>
    <row r="1720" spans="1:3" ht="15.75">
      <c r="A1720" s="1">
        <v>2000</v>
      </c>
      <c r="B1720">
        <v>18</v>
      </c>
      <c r="C1720">
        <v>22371228</v>
      </c>
    </row>
    <row r="1721" spans="1:3" ht="15.75">
      <c r="A1721" s="1">
        <v>2000</v>
      </c>
      <c r="B1721">
        <v>19</v>
      </c>
      <c r="C1721">
        <v>20562904</v>
      </c>
    </row>
    <row r="1722" spans="1:3" ht="15.75">
      <c r="A1722" s="1">
        <v>2000</v>
      </c>
      <c r="B1722">
        <v>20</v>
      </c>
      <c r="C1722">
        <v>18718258</v>
      </c>
    </row>
    <row r="1723" spans="1:3" ht="15.75">
      <c r="A1723" s="1">
        <v>2000</v>
      </c>
      <c r="B1723">
        <v>21</v>
      </c>
      <c r="C1723">
        <v>16420656</v>
      </c>
    </row>
    <row r="1724" spans="1:3" ht="15.75">
      <c r="A1724" s="1">
        <v>2000</v>
      </c>
      <c r="B1724">
        <v>22</v>
      </c>
      <c r="C1724">
        <v>14411953</v>
      </c>
    </row>
    <row r="1725" spans="1:3" ht="15.75">
      <c r="A1725" s="1">
        <v>2000</v>
      </c>
      <c r="B1725">
        <v>23</v>
      </c>
      <c r="C1725">
        <v>11960017</v>
      </c>
    </row>
    <row r="1726" spans="1:3" ht="15.75">
      <c r="A1726" s="1">
        <v>2000</v>
      </c>
      <c r="B1726">
        <v>24</v>
      </c>
      <c r="C1726">
        <v>9980255</v>
      </c>
    </row>
    <row r="1727" spans="1:3" ht="15.75">
      <c r="A1727" s="1">
        <v>2000</v>
      </c>
      <c r="B1727">
        <v>25</v>
      </c>
      <c r="C1727">
        <v>6332112</v>
      </c>
    </row>
    <row r="1728" spans="1:3" ht="15.75">
      <c r="A1728" s="1">
        <v>2000</v>
      </c>
      <c r="B1728">
        <v>26</v>
      </c>
      <c r="C1728">
        <v>5404868</v>
      </c>
    </row>
    <row r="1729" spans="1:3" ht="15.75">
      <c r="A1729" s="1">
        <v>2000</v>
      </c>
      <c r="B1729">
        <v>27</v>
      </c>
      <c r="C1729">
        <v>3956916</v>
      </c>
    </row>
    <row r="1730" spans="1:3" ht="15.75">
      <c r="A1730" s="1">
        <v>2000</v>
      </c>
      <c r="B1730">
        <v>28</v>
      </c>
      <c r="C1730">
        <v>3249780</v>
      </c>
    </row>
    <row r="1731" spans="1:3" ht="15.75">
      <c r="A1731" s="1">
        <v>2000</v>
      </c>
      <c r="B1731">
        <v>29</v>
      </c>
      <c r="C1731">
        <v>3210135</v>
      </c>
    </row>
    <row r="1732" spans="1:3" ht="15.75">
      <c r="A1732" s="1">
        <v>2000</v>
      </c>
      <c r="B1732">
        <v>30</v>
      </c>
      <c r="C1732">
        <v>2994634</v>
      </c>
    </row>
    <row r="1733" spans="1:3" ht="15.75">
      <c r="A1733" s="1">
        <v>2000</v>
      </c>
      <c r="B1733">
        <v>31</v>
      </c>
      <c r="C1733">
        <v>2765542</v>
      </c>
    </row>
    <row r="1734" spans="1:3" ht="15.75">
      <c r="A1734" s="1">
        <v>2000</v>
      </c>
      <c r="B1734">
        <v>32</v>
      </c>
      <c r="C1734">
        <v>2769397</v>
      </c>
    </row>
    <row r="1735" spans="1:3" ht="15.75">
      <c r="A1735" s="1">
        <v>2000</v>
      </c>
      <c r="B1735">
        <v>33</v>
      </c>
      <c r="C1735">
        <v>2769397</v>
      </c>
    </row>
    <row r="1736" spans="1:3" ht="15.75">
      <c r="A1736" s="1">
        <v>2000</v>
      </c>
      <c r="B1736">
        <v>34</v>
      </c>
      <c r="C1736">
        <v>2893368</v>
      </c>
    </row>
    <row r="1737" spans="1:3" ht="15.75">
      <c r="A1737" s="1">
        <v>2000</v>
      </c>
      <c r="B1737">
        <v>35</v>
      </c>
      <c r="C1737">
        <v>3397898</v>
      </c>
    </row>
    <row r="1738" spans="1:3" ht="15.75">
      <c r="A1738" s="1">
        <v>2000</v>
      </c>
      <c r="B1738">
        <v>36</v>
      </c>
      <c r="C1738">
        <v>3557461</v>
      </c>
    </row>
    <row r="1739" spans="1:3" ht="15.75">
      <c r="A1739" s="1">
        <v>2000</v>
      </c>
      <c r="B1739">
        <v>37</v>
      </c>
      <c r="C1739">
        <v>5868720</v>
      </c>
    </row>
    <row r="1740" spans="1:3" ht="15.75">
      <c r="A1740" s="1">
        <v>2000</v>
      </c>
      <c r="B1740">
        <v>38</v>
      </c>
      <c r="C1740">
        <v>7086557</v>
      </c>
    </row>
    <row r="1741" spans="1:3" ht="15.75">
      <c r="A1741" s="1">
        <v>2000</v>
      </c>
      <c r="B1741">
        <v>39</v>
      </c>
      <c r="C1741">
        <v>12762058</v>
      </c>
    </row>
    <row r="1742" spans="1:3" ht="15.75">
      <c r="A1742" s="1">
        <v>2000</v>
      </c>
      <c r="B1742">
        <v>40</v>
      </c>
      <c r="C1742">
        <v>13786752</v>
      </c>
    </row>
    <row r="1743" spans="1:3" ht="15.75">
      <c r="A1743" s="1">
        <v>2000</v>
      </c>
      <c r="B1743">
        <v>41</v>
      </c>
      <c r="C1743">
        <v>15405868</v>
      </c>
    </row>
    <row r="1744" spans="1:3" ht="15.75">
      <c r="A1744" s="1">
        <v>2000</v>
      </c>
      <c r="B1744">
        <v>42</v>
      </c>
      <c r="C1744">
        <v>21745626</v>
      </c>
    </row>
    <row r="1745" spans="1:3" ht="15.75">
      <c r="A1745" s="1">
        <v>2000</v>
      </c>
      <c r="B1745">
        <v>43</v>
      </c>
      <c r="C1745">
        <v>23382886</v>
      </c>
    </row>
    <row r="1746" spans="1:3" ht="15.75">
      <c r="A1746" s="1">
        <v>2000</v>
      </c>
      <c r="B1746">
        <v>44</v>
      </c>
      <c r="C1746">
        <v>28098471</v>
      </c>
    </row>
    <row r="1747" spans="1:3" ht="15.75">
      <c r="A1747" s="1">
        <v>2000</v>
      </c>
      <c r="B1747">
        <v>45</v>
      </c>
      <c r="C1747">
        <v>33077618</v>
      </c>
    </row>
    <row r="1748" spans="1:3" ht="15.75">
      <c r="A1748" s="1">
        <v>2000</v>
      </c>
      <c r="B1748">
        <v>46</v>
      </c>
      <c r="C1748">
        <v>35457156</v>
      </c>
    </row>
    <row r="1749" spans="1:3" ht="15.75">
      <c r="A1749" s="1">
        <v>2000</v>
      </c>
      <c r="B1749">
        <v>47</v>
      </c>
      <c r="C1749">
        <v>39778844</v>
      </c>
    </row>
    <row r="1750" spans="1:3" ht="15.75">
      <c r="A1750" s="1">
        <v>2000</v>
      </c>
      <c r="B1750">
        <v>48</v>
      </c>
      <c r="C1750">
        <v>42240995</v>
      </c>
    </row>
    <row r="1751" spans="1:3" ht="15.75">
      <c r="A1751" s="1">
        <v>2000</v>
      </c>
      <c r="B1751">
        <v>49</v>
      </c>
      <c r="C1751">
        <v>42159330</v>
      </c>
    </row>
    <row r="1752" spans="1:3" ht="15.75">
      <c r="A1752" s="1">
        <v>2000</v>
      </c>
      <c r="B1752">
        <v>50</v>
      </c>
      <c r="C1752">
        <v>42592786</v>
      </c>
    </row>
    <row r="1753" spans="1:3" ht="15.75">
      <c r="A1753" s="1">
        <v>2000</v>
      </c>
      <c r="B1753">
        <v>51</v>
      </c>
      <c r="C1753">
        <v>45637385</v>
      </c>
    </row>
    <row r="1754" spans="1:3" ht="15.75">
      <c r="A1754" s="1">
        <v>2000</v>
      </c>
      <c r="B1754">
        <v>52</v>
      </c>
      <c r="C1754">
        <v>49028270</v>
      </c>
    </row>
    <row r="1755" spans="1:3" ht="15.75">
      <c r="A1755" s="1">
        <v>2001</v>
      </c>
      <c r="B1755">
        <v>1</v>
      </c>
      <c r="C1755">
        <v>45694166</v>
      </c>
    </row>
    <row r="1756" spans="1:3" ht="15.75">
      <c r="A1756" s="1">
        <v>2001</v>
      </c>
      <c r="B1756">
        <v>2</v>
      </c>
      <c r="C1756">
        <v>46608952</v>
      </c>
    </row>
    <row r="1757" spans="1:3" ht="15.75">
      <c r="A1757" s="1">
        <v>2001</v>
      </c>
      <c r="B1757">
        <v>3</v>
      </c>
      <c r="C1757">
        <v>46794336</v>
      </c>
    </row>
    <row r="1758" spans="1:3" ht="15.75">
      <c r="A1758" s="1">
        <v>2001</v>
      </c>
      <c r="B1758">
        <v>4</v>
      </c>
      <c r="C1758">
        <v>48644006</v>
      </c>
    </row>
    <row r="1759" spans="1:3" ht="15.75">
      <c r="A1759" s="1">
        <v>2001</v>
      </c>
      <c r="B1759">
        <v>5</v>
      </c>
      <c r="C1759">
        <v>47624049</v>
      </c>
    </row>
    <row r="1760" spans="1:3" ht="15.75">
      <c r="A1760" s="1">
        <v>2001</v>
      </c>
      <c r="B1760">
        <v>6</v>
      </c>
      <c r="C1760">
        <v>45459068</v>
      </c>
    </row>
    <row r="1761" spans="1:3" ht="15.75">
      <c r="A1761" s="1">
        <v>2001</v>
      </c>
      <c r="B1761">
        <v>7</v>
      </c>
      <c r="C1761">
        <v>43615669</v>
      </c>
    </row>
    <row r="1762" spans="1:3" ht="15.75">
      <c r="A1762" s="1">
        <v>2001</v>
      </c>
      <c r="B1762">
        <v>8</v>
      </c>
      <c r="C1762">
        <v>46238867</v>
      </c>
    </row>
    <row r="1763" spans="1:3" ht="15.75">
      <c r="A1763" s="1">
        <v>2001</v>
      </c>
      <c r="B1763">
        <v>9</v>
      </c>
      <c r="C1763">
        <v>44218065</v>
      </c>
    </row>
    <row r="1764" spans="1:3" ht="15.75">
      <c r="A1764" s="1">
        <v>2001</v>
      </c>
      <c r="B1764">
        <v>10</v>
      </c>
      <c r="C1764">
        <v>42770904</v>
      </c>
    </row>
    <row r="1765" spans="1:3" ht="15.75">
      <c r="A1765" s="1">
        <v>2001</v>
      </c>
      <c r="B1765">
        <v>11</v>
      </c>
      <c r="C1765">
        <v>39694576</v>
      </c>
    </row>
    <row r="1766" spans="1:3" ht="15.75">
      <c r="A1766" s="1">
        <v>2001</v>
      </c>
      <c r="B1766">
        <v>12</v>
      </c>
      <c r="C1766">
        <v>39753807</v>
      </c>
    </row>
    <row r="1767" spans="1:3" ht="15.75">
      <c r="A1767" s="1">
        <v>2001</v>
      </c>
      <c r="B1767">
        <v>13</v>
      </c>
      <c r="C1767">
        <v>35878939</v>
      </c>
    </row>
    <row r="1768" spans="1:3" ht="15.75">
      <c r="A1768" s="1">
        <v>2001</v>
      </c>
      <c r="B1768">
        <v>14</v>
      </c>
      <c r="C1768">
        <v>34171036</v>
      </c>
    </row>
    <row r="1769" spans="1:3" ht="15.75">
      <c r="A1769" s="1">
        <v>2001</v>
      </c>
      <c r="B1769">
        <v>15</v>
      </c>
      <c r="C1769">
        <v>30532344</v>
      </c>
    </row>
    <row r="1770" spans="1:3" ht="15.75">
      <c r="A1770" s="1">
        <v>2001</v>
      </c>
      <c r="B1770">
        <v>16</v>
      </c>
      <c r="C1770">
        <v>27496314</v>
      </c>
    </row>
    <row r="1771" spans="1:3" ht="15.75">
      <c r="A1771" s="1">
        <v>2001</v>
      </c>
      <c r="B1771">
        <v>17</v>
      </c>
      <c r="C1771">
        <v>24467151</v>
      </c>
    </row>
    <row r="1772" spans="1:3" ht="15.75">
      <c r="A1772" s="1">
        <v>2001</v>
      </c>
      <c r="B1772">
        <v>18</v>
      </c>
      <c r="C1772">
        <v>21177239</v>
      </c>
    </row>
    <row r="1773" spans="1:3" ht="15.75">
      <c r="A1773" s="1">
        <v>2001</v>
      </c>
      <c r="B1773">
        <v>19</v>
      </c>
      <c r="C1773">
        <v>19549431</v>
      </c>
    </row>
    <row r="1774" spans="1:3" ht="15.75">
      <c r="A1774" s="1">
        <v>2001</v>
      </c>
      <c r="B1774">
        <v>20</v>
      </c>
      <c r="C1774">
        <v>17415092</v>
      </c>
    </row>
    <row r="1775" spans="1:3" ht="15.75">
      <c r="A1775" s="1">
        <v>2001</v>
      </c>
      <c r="B1775">
        <v>21</v>
      </c>
      <c r="C1775">
        <v>14994780</v>
      </c>
    </row>
    <row r="1776" spans="1:3" ht="15.75">
      <c r="A1776" s="1">
        <v>2001</v>
      </c>
      <c r="B1776">
        <v>22</v>
      </c>
      <c r="C1776">
        <v>12983579</v>
      </c>
    </row>
    <row r="1777" spans="1:3" ht="15.75">
      <c r="A1777" s="1">
        <v>2001</v>
      </c>
      <c r="B1777">
        <v>23</v>
      </c>
      <c r="C1777">
        <v>10249096</v>
      </c>
    </row>
    <row r="1778" spans="1:3" ht="15.75">
      <c r="A1778" s="1">
        <v>2001</v>
      </c>
      <c r="B1778">
        <v>24</v>
      </c>
      <c r="C1778">
        <v>9315406</v>
      </c>
    </row>
    <row r="1779" spans="1:3" ht="15.75">
      <c r="A1779" s="1">
        <v>2001</v>
      </c>
      <c r="B1779">
        <v>25</v>
      </c>
      <c r="C1779">
        <v>6631066</v>
      </c>
    </row>
    <row r="1780" spans="1:3" ht="15.75">
      <c r="A1780" s="1">
        <v>2001</v>
      </c>
      <c r="B1780">
        <v>26</v>
      </c>
      <c r="C1780">
        <v>5479887</v>
      </c>
    </row>
    <row r="1781" spans="1:3" ht="15.75">
      <c r="A1781" s="1">
        <v>2001</v>
      </c>
      <c r="B1781">
        <v>27</v>
      </c>
      <c r="C1781">
        <v>4305187</v>
      </c>
    </row>
    <row r="1782" spans="1:3" ht="15.75">
      <c r="A1782" s="1">
        <v>2001</v>
      </c>
      <c r="B1782">
        <v>28</v>
      </c>
      <c r="C1782">
        <v>3616080</v>
      </c>
    </row>
    <row r="1783" spans="1:3" ht="15.75">
      <c r="A1783" s="1">
        <v>2001</v>
      </c>
      <c r="B1783">
        <v>29</v>
      </c>
      <c r="C1783">
        <v>3050859</v>
      </c>
    </row>
    <row r="1784" spans="1:3" ht="15.75">
      <c r="A1784" s="1">
        <v>2001</v>
      </c>
      <c r="B1784">
        <v>30</v>
      </c>
      <c r="C1784">
        <v>2654238</v>
      </c>
    </row>
    <row r="1785" spans="1:3" ht="15.75">
      <c r="A1785" s="1">
        <v>2001</v>
      </c>
      <c r="B1785">
        <v>31</v>
      </c>
      <c r="C1785">
        <v>2546854</v>
      </c>
    </row>
    <row r="1786" spans="1:3" ht="15.75">
      <c r="A1786" s="1">
        <v>2001</v>
      </c>
      <c r="B1786">
        <v>32</v>
      </c>
      <c r="C1786">
        <v>2511106</v>
      </c>
    </row>
    <row r="1787" spans="1:3" ht="15.75">
      <c r="A1787" s="1">
        <v>2001</v>
      </c>
      <c r="B1787">
        <v>33</v>
      </c>
      <c r="C1787">
        <v>2511106</v>
      </c>
    </row>
    <row r="1788" spans="1:3" ht="15.75">
      <c r="A1788" s="1">
        <v>2001</v>
      </c>
      <c r="B1788">
        <v>34</v>
      </c>
      <c r="C1788">
        <v>2900153</v>
      </c>
    </row>
    <row r="1789" spans="1:3" ht="15.75">
      <c r="A1789" s="1">
        <v>2001</v>
      </c>
      <c r="B1789">
        <v>35</v>
      </c>
      <c r="C1789">
        <v>2872319</v>
      </c>
    </row>
    <row r="1790" spans="1:3" ht="15.75">
      <c r="A1790" s="1">
        <v>2001</v>
      </c>
      <c r="B1790">
        <v>36</v>
      </c>
      <c r="C1790">
        <v>4440701</v>
      </c>
    </row>
    <row r="1791" spans="1:3" ht="15.75">
      <c r="A1791" s="1">
        <v>2001</v>
      </c>
      <c r="B1791">
        <v>37</v>
      </c>
      <c r="C1791">
        <v>4654170</v>
      </c>
    </row>
    <row r="1792" spans="1:3" ht="15.75">
      <c r="A1792" s="1">
        <v>2001</v>
      </c>
      <c r="B1792">
        <v>38</v>
      </c>
      <c r="C1792">
        <v>6729313</v>
      </c>
    </row>
    <row r="1793" spans="1:3" ht="15.75">
      <c r="A1793" s="1">
        <v>2001</v>
      </c>
      <c r="B1793">
        <v>39</v>
      </c>
      <c r="C1793">
        <v>9658718</v>
      </c>
    </row>
    <row r="1794" spans="1:3" ht="15.75">
      <c r="A1794" s="1">
        <v>2001</v>
      </c>
      <c r="B1794">
        <v>40</v>
      </c>
      <c r="C1794">
        <v>12435390</v>
      </c>
    </row>
    <row r="1795" spans="1:3" ht="15.75">
      <c r="A1795" s="1">
        <v>2001</v>
      </c>
      <c r="B1795">
        <v>41</v>
      </c>
      <c r="C1795">
        <v>16034964</v>
      </c>
    </row>
    <row r="1796" spans="1:3" ht="15.75">
      <c r="A1796" s="1">
        <v>2001</v>
      </c>
      <c r="B1796">
        <v>42</v>
      </c>
      <c r="C1796">
        <v>20619334</v>
      </c>
    </row>
    <row r="1797" spans="1:3" ht="15.75">
      <c r="A1797" s="1">
        <v>2001</v>
      </c>
      <c r="B1797">
        <v>43</v>
      </c>
      <c r="C1797">
        <v>26150664</v>
      </c>
    </row>
    <row r="1798" spans="1:3" ht="15.75">
      <c r="A1798" s="1">
        <v>2001</v>
      </c>
      <c r="B1798">
        <v>44</v>
      </c>
      <c r="C1798">
        <v>26972276</v>
      </c>
    </row>
    <row r="1799" spans="1:3" ht="15.75">
      <c r="A1799" s="1">
        <v>2001</v>
      </c>
      <c r="B1799">
        <v>45</v>
      </c>
      <c r="C1799">
        <v>27262653</v>
      </c>
    </row>
    <row r="1800" spans="1:3" ht="15.75">
      <c r="A1800" s="1">
        <v>2001</v>
      </c>
      <c r="B1800">
        <v>46</v>
      </c>
      <c r="C1800">
        <v>29440743</v>
      </c>
    </row>
    <row r="1801" spans="1:3" ht="15.75">
      <c r="A1801" s="1">
        <v>2001</v>
      </c>
      <c r="B1801">
        <v>47</v>
      </c>
      <c r="C1801">
        <v>37733178</v>
      </c>
    </row>
    <row r="1802" spans="1:3" ht="15.75">
      <c r="A1802" s="1">
        <v>2001</v>
      </c>
      <c r="B1802">
        <v>48</v>
      </c>
      <c r="C1802">
        <v>39933352</v>
      </c>
    </row>
    <row r="1803" spans="1:3" ht="15.75">
      <c r="A1803" s="1">
        <v>2001</v>
      </c>
      <c r="B1803">
        <v>49</v>
      </c>
      <c r="C1803">
        <v>42661240</v>
      </c>
    </row>
    <row r="1804" spans="1:3" ht="15.75">
      <c r="A1804" s="1">
        <v>2001</v>
      </c>
      <c r="B1804">
        <v>50</v>
      </c>
      <c r="C1804">
        <v>43822409</v>
      </c>
    </row>
    <row r="1805" spans="1:3" ht="15.75">
      <c r="A1805" s="1">
        <v>2001</v>
      </c>
      <c r="B1805">
        <v>51</v>
      </c>
      <c r="C1805">
        <v>47133510</v>
      </c>
    </row>
    <row r="1806" spans="1:3" ht="15.75">
      <c r="A1806" s="1">
        <v>2001</v>
      </c>
      <c r="B1806">
        <v>52</v>
      </c>
      <c r="C1806">
        <v>49541504</v>
      </c>
    </row>
    <row r="1807" spans="1:3" ht="15.75">
      <c r="A1807" s="1">
        <v>2002</v>
      </c>
      <c r="B1807">
        <v>1</v>
      </c>
      <c r="C1807">
        <v>46414337</v>
      </c>
    </row>
    <row r="1808" spans="1:3" ht="15.75">
      <c r="A1808" s="1">
        <v>2002</v>
      </c>
      <c r="B1808">
        <v>2</v>
      </c>
      <c r="C1808">
        <v>46720311</v>
      </c>
    </row>
    <row r="1809" spans="1:3" ht="15.75">
      <c r="A1809" s="1">
        <v>2002</v>
      </c>
      <c r="B1809">
        <v>3</v>
      </c>
      <c r="C1809">
        <v>49276772</v>
      </c>
    </row>
    <row r="1810" spans="1:3" ht="15.75">
      <c r="A1810" s="1">
        <v>2002</v>
      </c>
      <c r="B1810">
        <v>4</v>
      </c>
      <c r="C1810">
        <v>45760946</v>
      </c>
    </row>
    <row r="1811" spans="1:3" ht="15.75">
      <c r="A1811" s="1">
        <v>2002</v>
      </c>
      <c r="B1811">
        <v>5</v>
      </c>
      <c r="C1811">
        <v>45808112</v>
      </c>
    </row>
    <row r="1812" spans="1:3" ht="15.75">
      <c r="A1812" s="1">
        <v>2002</v>
      </c>
      <c r="B1812">
        <v>6</v>
      </c>
      <c r="C1812">
        <v>43431605</v>
      </c>
    </row>
    <row r="1813" spans="1:3" ht="15.75">
      <c r="A1813" s="1">
        <v>2002</v>
      </c>
      <c r="B1813">
        <v>7</v>
      </c>
      <c r="C1813">
        <v>41318211</v>
      </c>
    </row>
    <row r="1814" spans="1:3" ht="15.75">
      <c r="A1814" s="1">
        <v>2002</v>
      </c>
      <c r="B1814">
        <v>8</v>
      </c>
      <c r="C1814">
        <v>42343858</v>
      </c>
    </row>
    <row r="1815" spans="1:3" ht="15.75">
      <c r="A1815" s="1">
        <v>2002</v>
      </c>
      <c r="B1815">
        <v>9</v>
      </c>
      <c r="C1815">
        <v>43104673</v>
      </c>
    </row>
    <row r="1816" spans="1:3" ht="15.75">
      <c r="A1816" s="1">
        <v>2002</v>
      </c>
      <c r="B1816">
        <v>10</v>
      </c>
      <c r="C1816">
        <v>38097499</v>
      </c>
    </row>
    <row r="1817" spans="1:3" ht="15.75">
      <c r="A1817" s="1">
        <v>2002</v>
      </c>
      <c r="B1817">
        <v>11</v>
      </c>
      <c r="C1817">
        <v>37256185</v>
      </c>
    </row>
    <row r="1818" spans="1:3" ht="15.75">
      <c r="A1818" s="1">
        <v>2002</v>
      </c>
      <c r="B1818">
        <v>12</v>
      </c>
      <c r="C1818">
        <v>37548492</v>
      </c>
    </row>
    <row r="1819" spans="1:3" ht="15.75">
      <c r="A1819" s="1">
        <v>2002</v>
      </c>
      <c r="B1819">
        <v>13</v>
      </c>
      <c r="C1819">
        <v>33895834</v>
      </c>
    </row>
    <row r="1820" spans="1:3" ht="15.75">
      <c r="A1820" s="1">
        <v>2002</v>
      </c>
      <c r="B1820">
        <v>14</v>
      </c>
      <c r="C1820">
        <v>33717200</v>
      </c>
    </row>
    <row r="1821" spans="1:3" ht="15.75">
      <c r="A1821" s="1">
        <v>2002</v>
      </c>
      <c r="B1821">
        <v>15</v>
      </c>
      <c r="C1821">
        <v>31626746</v>
      </c>
    </row>
    <row r="1822" spans="1:3" ht="15.75">
      <c r="A1822" s="1">
        <v>2002</v>
      </c>
      <c r="B1822">
        <v>16</v>
      </c>
      <c r="C1822">
        <v>29375783</v>
      </c>
    </row>
    <row r="1823" spans="1:3" ht="15.75">
      <c r="A1823" s="1">
        <v>2002</v>
      </c>
      <c r="B1823">
        <v>17</v>
      </c>
      <c r="C1823">
        <v>27744556</v>
      </c>
    </row>
    <row r="1824" spans="1:3" ht="15.75">
      <c r="A1824" s="1">
        <v>2002</v>
      </c>
      <c r="B1824">
        <v>18</v>
      </c>
      <c r="C1824">
        <v>24871056</v>
      </c>
    </row>
    <row r="1825" spans="1:3" ht="15.75">
      <c r="A1825" s="1">
        <v>2002</v>
      </c>
      <c r="B1825">
        <v>19</v>
      </c>
      <c r="C1825">
        <v>22277158</v>
      </c>
    </row>
    <row r="1826" spans="1:3" ht="15.75">
      <c r="A1826" s="1">
        <v>2002</v>
      </c>
      <c r="B1826">
        <v>20</v>
      </c>
      <c r="C1826">
        <v>18960184</v>
      </c>
    </row>
    <row r="1827" spans="1:3" ht="15.75">
      <c r="A1827" s="1">
        <v>2002</v>
      </c>
      <c r="B1827">
        <v>21</v>
      </c>
      <c r="C1827">
        <v>15867326</v>
      </c>
    </row>
    <row r="1828" spans="1:3" ht="15.75">
      <c r="A1828" s="1">
        <v>2002</v>
      </c>
      <c r="B1828">
        <v>22</v>
      </c>
      <c r="C1828">
        <v>13789192</v>
      </c>
    </row>
    <row r="1829" spans="1:3" ht="15.75">
      <c r="A1829" s="1">
        <v>2002</v>
      </c>
      <c r="B1829">
        <v>23</v>
      </c>
      <c r="C1829">
        <v>11665753</v>
      </c>
    </row>
    <row r="1830" spans="1:3" ht="15.75">
      <c r="A1830" s="1">
        <v>2002</v>
      </c>
      <c r="B1830">
        <v>24</v>
      </c>
      <c r="C1830">
        <v>10120857</v>
      </c>
    </row>
    <row r="1831" spans="1:3" ht="15.75">
      <c r="A1831" s="1">
        <v>2002</v>
      </c>
      <c r="B1831">
        <v>25</v>
      </c>
      <c r="C1831">
        <v>7177954</v>
      </c>
    </row>
    <row r="1832" spans="1:3" ht="15.75">
      <c r="A1832" s="1">
        <v>2002</v>
      </c>
      <c r="B1832">
        <v>26</v>
      </c>
      <c r="C1832">
        <v>5420815</v>
      </c>
    </row>
    <row r="1833" spans="1:3" ht="15.75">
      <c r="A1833" s="1">
        <v>2002</v>
      </c>
      <c r="B1833">
        <v>27</v>
      </c>
      <c r="C1833">
        <v>3740200</v>
      </c>
    </row>
    <row r="1834" spans="1:3" ht="15.75">
      <c r="A1834" s="1">
        <v>2002</v>
      </c>
      <c r="B1834">
        <v>28</v>
      </c>
      <c r="C1834">
        <v>3631582</v>
      </c>
    </row>
    <row r="1835" spans="1:3" ht="15.75">
      <c r="A1835" s="1">
        <v>2002</v>
      </c>
      <c r="B1835">
        <v>29</v>
      </c>
      <c r="C1835">
        <v>3096777</v>
      </c>
    </row>
    <row r="1836" spans="1:3" ht="15.75">
      <c r="A1836" s="1">
        <v>2002</v>
      </c>
      <c r="B1836">
        <v>30</v>
      </c>
      <c r="C1836">
        <v>3017502</v>
      </c>
    </row>
    <row r="1837" spans="1:3" ht="15.75">
      <c r="A1837" s="1">
        <v>2002</v>
      </c>
      <c r="B1837">
        <v>31</v>
      </c>
      <c r="C1837">
        <v>2978570</v>
      </c>
    </row>
    <row r="1838" spans="1:3" ht="15.75">
      <c r="A1838" s="1">
        <v>2002</v>
      </c>
      <c r="B1838">
        <v>32</v>
      </c>
      <c r="C1838">
        <v>2872910</v>
      </c>
    </row>
    <row r="1839" spans="1:3" ht="15.75">
      <c r="A1839" s="1">
        <v>2002</v>
      </c>
      <c r="B1839">
        <v>33</v>
      </c>
      <c r="C1839">
        <v>2843398</v>
      </c>
    </row>
    <row r="1840" spans="1:3" ht="15.75">
      <c r="A1840" s="1">
        <v>2002</v>
      </c>
      <c r="B1840">
        <v>34</v>
      </c>
      <c r="C1840">
        <v>2843547</v>
      </c>
    </row>
    <row r="1841" spans="1:3" ht="15.75">
      <c r="A1841" s="1">
        <v>2002</v>
      </c>
      <c r="B1841">
        <v>35</v>
      </c>
      <c r="C1841">
        <v>2761915</v>
      </c>
    </row>
    <row r="1842" spans="1:3" ht="15.75">
      <c r="A1842" s="1">
        <v>2002</v>
      </c>
      <c r="B1842">
        <v>36</v>
      </c>
      <c r="C1842">
        <v>2956801</v>
      </c>
    </row>
    <row r="1843" spans="1:3" ht="15.75">
      <c r="A1843" s="1">
        <v>2002</v>
      </c>
      <c r="B1843">
        <v>37</v>
      </c>
      <c r="C1843">
        <v>3838140</v>
      </c>
    </row>
    <row r="1844" spans="1:3" ht="15.75">
      <c r="A1844" s="1">
        <v>2002</v>
      </c>
      <c r="B1844">
        <v>38</v>
      </c>
      <c r="C1844">
        <v>6944359</v>
      </c>
    </row>
    <row r="1845" spans="1:3" ht="15.75">
      <c r="A1845" s="1">
        <v>2002</v>
      </c>
      <c r="B1845">
        <v>39</v>
      </c>
      <c r="C1845">
        <v>10844874</v>
      </c>
    </row>
    <row r="1846" spans="1:3" ht="15.75">
      <c r="A1846" s="1">
        <v>2002</v>
      </c>
      <c r="B1846">
        <v>40</v>
      </c>
      <c r="C1846">
        <v>16765242</v>
      </c>
    </row>
    <row r="1847" spans="1:3" ht="15.75">
      <c r="A1847" s="1">
        <v>2002</v>
      </c>
      <c r="B1847">
        <v>41</v>
      </c>
      <c r="C1847">
        <v>21913926</v>
      </c>
    </row>
    <row r="1848" spans="1:3" ht="15.75">
      <c r="A1848" s="1">
        <v>2002</v>
      </c>
      <c r="B1848">
        <v>42</v>
      </c>
      <c r="C1848">
        <v>24575021</v>
      </c>
    </row>
    <row r="1849" spans="1:3" ht="15.75">
      <c r="A1849" s="1">
        <v>2002</v>
      </c>
      <c r="B1849">
        <v>43</v>
      </c>
      <c r="C1849">
        <v>27059763</v>
      </c>
    </row>
    <row r="1850" spans="1:3" ht="15.75">
      <c r="A1850" s="1">
        <v>2002</v>
      </c>
      <c r="B1850">
        <v>44</v>
      </c>
      <c r="C1850">
        <v>29374138</v>
      </c>
    </row>
    <row r="1851" spans="1:3" ht="15.75">
      <c r="A1851" s="1">
        <v>2002</v>
      </c>
      <c r="B1851">
        <v>45</v>
      </c>
      <c r="C1851">
        <v>35369157</v>
      </c>
    </row>
    <row r="1852" spans="1:3" ht="15.75">
      <c r="A1852" s="1">
        <v>2002</v>
      </c>
      <c r="B1852">
        <v>46</v>
      </c>
      <c r="C1852">
        <v>35619475</v>
      </c>
    </row>
    <row r="1853" spans="1:3" ht="15.75">
      <c r="A1853" s="1">
        <v>2002</v>
      </c>
      <c r="B1853">
        <v>47</v>
      </c>
      <c r="C1853">
        <v>36764052</v>
      </c>
    </row>
    <row r="1854" spans="1:3" ht="15.75">
      <c r="A1854" s="1">
        <v>2002</v>
      </c>
      <c r="B1854">
        <v>48</v>
      </c>
      <c r="C1854">
        <v>39171201</v>
      </c>
    </row>
    <row r="1855" spans="1:3" ht="15.75">
      <c r="A1855" s="1">
        <v>2002</v>
      </c>
      <c r="B1855">
        <v>49</v>
      </c>
      <c r="C1855">
        <v>42444911</v>
      </c>
    </row>
    <row r="1856" spans="1:3" ht="15.75">
      <c r="A1856" s="1">
        <v>2002</v>
      </c>
      <c r="B1856">
        <v>50</v>
      </c>
      <c r="C1856">
        <v>43512376</v>
      </c>
    </row>
    <row r="1857" spans="1:3" ht="15.75">
      <c r="A1857" s="1">
        <v>2002</v>
      </c>
      <c r="B1857">
        <v>51</v>
      </c>
      <c r="C1857">
        <v>49239704</v>
      </c>
    </row>
    <row r="1858" spans="1:3" ht="15.75">
      <c r="A1858" s="1">
        <v>2002</v>
      </c>
      <c r="B1858">
        <v>52</v>
      </c>
      <c r="C1858">
        <v>49715475</v>
      </c>
    </row>
    <row r="1859" spans="1:3" ht="15.75">
      <c r="A1859" s="1">
        <v>2003</v>
      </c>
      <c r="B1859">
        <v>1</v>
      </c>
      <c r="C1859">
        <v>49244053</v>
      </c>
    </row>
    <row r="1860" spans="1:3" ht="15.75">
      <c r="A1860" s="1">
        <v>2003</v>
      </c>
      <c r="B1860">
        <v>2</v>
      </c>
      <c r="C1860">
        <v>46959370</v>
      </c>
    </row>
    <row r="1861" spans="1:3" ht="15.75">
      <c r="A1861" s="1">
        <v>2003</v>
      </c>
      <c r="B1861">
        <v>3</v>
      </c>
      <c r="C1861">
        <v>47131525</v>
      </c>
    </row>
    <row r="1862" spans="1:3" ht="15.75">
      <c r="A1862" s="1">
        <v>2003</v>
      </c>
      <c r="B1862">
        <v>4</v>
      </c>
      <c r="C1862">
        <v>48492499</v>
      </c>
    </row>
    <row r="1863" spans="1:3" ht="15.75">
      <c r="A1863" s="1">
        <v>2003</v>
      </c>
      <c r="B1863">
        <v>5</v>
      </c>
      <c r="C1863">
        <v>48664262</v>
      </c>
    </row>
    <row r="1864" spans="1:3" ht="15.75">
      <c r="A1864" s="1">
        <v>2003</v>
      </c>
      <c r="B1864">
        <v>6</v>
      </c>
      <c r="C1864">
        <v>48951273</v>
      </c>
    </row>
    <row r="1865" spans="1:3" ht="15.75">
      <c r="A1865" s="1">
        <v>2003</v>
      </c>
      <c r="B1865">
        <v>7</v>
      </c>
      <c r="C1865">
        <v>48079479</v>
      </c>
    </row>
    <row r="1866" spans="1:3" ht="15.75">
      <c r="A1866" s="1">
        <v>2003</v>
      </c>
      <c r="B1866">
        <v>8</v>
      </c>
      <c r="C1866">
        <v>49468448</v>
      </c>
    </row>
    <row r="1867" spans="1:3" ht="15.75">
      <c r="A1867" s="1">
        <v>2003</v>
      </c>
      <c r="B1867">
        <v>9</v>
      </c>
      <c r="C1867">
        <v>46881970</v>
      </c>
    </row>
    <row r="1868" spans="1:3" ht="15.75">
      <c r="A1868" s="1">
        <v>2003</v>
      </c>
      <c r="B1868">
        <v>10</v>
      </c>
      <c r="C1868">
        <v>45109151</v>
      </c>
    </row>
    <row r="1869" spans="1:3" ht="15.75">
      <c r="A1869" s="1">
        <v>2003</v>
      </c>
      <c r="B1869">
        <v>11</v>
      </c>
      <c r="C1869">
        <v>42091409</v>
      </c>
    </row>
    <row r="1870" spans="1:3" ht="15.75">
      <c r="A1870" s="1">
        <v>2003</v>
      </c>
      <c r="B1870">
        <v>12</v>
      </c>
      <c r="C1870">
        <v>40006097</v>
      </c>
    </row>
    <row r="1871" spans="1:3" ht="15.75">
      <c r="A1871" s="1">
        <v>2003</v>
      </c>
      <c r="B1871">
        <v>13</v>
      </c>
      <c r="C1871">
        <v>37315821</v>
      </c>
    </row>
    <row r="1872" spans="1:3" ht="15.75">
      <c r="A1872" s="1">
        <v>2003</v>
      </c>
      <c r="B1872">
        <v>14</v>
      </c>
      <c r="C1872">
        <v>38318707</v>
      </c>
    </row>
    <row r="1873" spans="1:3" ht="15.75">
      <c r="A1873" s="1">
        <v>2003</v>
      </c>
      <c r="B1873">
        <v>15</v>
      </c>
      <c r="C1873">
        <v>32972104</v>
      </c>
    </row>
    <row r="1874" spans="1:3" ht="15.75">
      <c r="A1874" s="1">
        <v>2003</v>
      </c>
      <c r="B1874">
        <v>16</v>
      </c>
      <c r="C1874">
        <v>29250666</v>
      </c>
    </row>
    <row r="1875" spans="1:3" ht="15.75">
      <c r="A1875" s="1">
        <v>2003</v>
      </c>
      <c r="B1875">
        <v>17</v>
      </c>
      <c r="C1875">
        <v>27146431</v>
      </c>
    </row>
    <row r="1876" spans="1:3" ht="15.75">
      <c r="A1876" s="1">
        <v>2003</v>
      </c>
      <c r="B1876">
        <v>18</v>
      </c>
      <c r="C1876">
        <v>24788048</v>
      </c>
    </row>
    <row r="1877" spans="1:3" ht="15.75">
      <c r="A1877" s="1">
        <v>2003</v>
      </c>
      <c r="B1877">
        <v>19</v>
      </c>
      <c r="C1877">
        <v>22553175</v>
      </c>
    </row>
    <row r="1878" spans="1:3" ht="15.75">
      <c r="A1878" s="1">
        <v>2003</v>
      </c>
      <c r="B1878">
        <v>20</v>
      </c>
      <c r="C1878">
        <v>19740932</v>
      </c>
    </row>
    <row r="1879" spans="1:3" ht="15.75">
      <c r="A1879" s="1">
        <v>2003</v>
      </c>
      <c r="B1879">
        <v>21</v>
      </c>
      <c r="C1879">
        <v>18239659</v>
      </c>
    </row>
    <row r="1880" spans="1:3" ht="15.75">
      <c r="A1880" s="1">
        <v>2003</v>
      </c>
      <c r="B1880">
        <v>22</v>
      </c>
      <c r="C1880">
        <v>15233018</v>
      </c>
    </row>
    <row r="1881" spans="1:3" ht="15.75">
      <c r="A1881" s="1">
        <v>2003</v>
      </c>
      <c r="B1881">
        <v>23</v>
      </c>
      <c r="C1881">
        <v>12438691</v>
      </c>
    </row>
    <row r="1882" spans="1:3" ht="15.75">
      <c r="A1882" s="1">
        <v>2003</v>
      </c>
      <c r="B1882">
        <v>24</v>
      </c>
      <c r="C1882">
        <v>10932030</v>
      </c>
    </row>
    <row r="1883" spans="1:3" ht="15.75">
      <c r="A1883" s="1">
        <v>2003</v>
      </c>
      <c r="B1883">
        <v>25</v>
      </c>
      <c r="C1883">
        <v>9163191</v>
      </c>
    </row>
    <row r="1884" spans="1:3" ht="15.75">
      <c r="A1884" s="1">
        <v>2003</v>
      </c>
      <c r="B1884">
        <v>26</v>
      </c>
      <c r="C1884">
        <v>7005716</v>
      </c>
    </row>
    <row r="1885" spans="1:3" ht="15.75">
      <c r="A1885" s="1">
        <v>2003</v>
      </c>
      <c r="B1885">
        <v>27</v>
      </c>
      <c r="C1885">
        <v>4746110</v>
      </c>
    </row>
    <row r="1886" spans="1:3" ht="15.75">
      <c r="A1886" s="1">
        <v>2003</v>
      </c>
      <c r="B1886">
        <v>28</v>
      </c>
      <c r="C1886">
        <v>3506993</v>
      </c>
    </row>
    <row r="1887" spans="1:3" ht="15.75">
      <c r="A1887" s="1">
        <v>2003</v>
      </c>
      <c r="B1887">
        <v>29</v>
      </c>
      <c r="C1887">
        <v>2836943</v>
      </c>
    </row>
    <row r="1888" spans="1:3" ht="15.75">
      <c r="A1888" s="1">
        <v>2003</v>
      </c>
      <c r="B1888">
        <v>30</v>
      </c>
      <c r="C1888">
        <v>2757165</v>
      </c>
    </row>
    <row r="1889" spans="1:3" ht="15.75">
      <c r="A1889" s="1">
        <v>2003</v>
      </c>
      <c r="B1889">
        <v>31</v>
      </c>
      <c r="C1889">
        <v>2582925</v>
      </c>
    </row>
    <row r="1890" spans="1:3" ht="15.75">
      <c r="A1890" s="1">
        <v>2003</v>
      </c>
      <c r="B1890">
        <v>32</v>
      </c>
      <c r="C1890">
        <v>2680921</v>
      </c>
    </row>
    <row r="1891" spans="1:3" ht="15.75">
      <c r="A1891" s="1">
        <v>2003</v>
      </c>
      <c r="B1891">
        <v>33</v>
      </c>
      <c r="C1891">
        <v>2679178</v>
      </c>
    </row>
    <row r="1892" spans="1:3" ht="15.75">
      <c r="A1892" s="1">
        <v>2003</v>
      </c>
      <c r="B1892">
        <v>34</v>
      </c>
      <c r="C1892">
        <v>2892243</v>
      </c>
    </row>
    <row r="1893" spans="1:3" ht="15.75">
      <c r="A1893" s="1">
        <v>2003</v>
      </c>
      <c r="B1893">
        <v>35</v>
      </c>
      <c r="C1893">
        <v>2933129</v>
      </c>
    </row>
    <row r="1894" spans="1:3" ht="15.75">
      <c r="A1894" s="1">
        <v>2003</v>
      </c>
      <c r="B1894">
        <v>36</v>
      </c>
      <c r="C1894">
        <v>2937508</v>
      </c>
    </row>
    <row r="1895" spans="1:3" ht="15.75">
      <c r="A1895" s="1">
        <v>2003</v>
      </c>
      <c r="B1895">
        <v>37</v>
      </c>
      <c r="C1895">
        <v>3979351</v>
      </c>
    </row>
    <row r="1896" spans="1:3" ht="15.75">
      <c r="A1896" s="1">
        <v>2003</v>
      </c>
      <c r="B1896">
        <v>38</v>
      </c>
      <c r="C1896">
        <v>5655700</v>
      </c>
    </row>
    <row r="1897" spans="1:3" ht="15.75">
      <c r="A1897" s="1">
        <v>2003</v>
      </c>
      <c r="B1897">
        <v>39</v>
      </c>
      <c r="C1897">
        <v>7535286</v>
      </c>
    </row>
    <row r="1898" spans="1:3" ht="15.75">
      <c r="A1898" s="1">
        <v>2003</v>
      </c>
      <c r="B1898">
        <v>40</v>
      </c>
      <c r="C1898">
        <v>9930860</v>
      </c>
    </row>
    <row r="1899" spans="1:3" ht="15.75">
      <c r="A1899" s="1">
        <v>2003</v>
      </c>
      <c r="B1899">
        <v>41</v>
      </c>
      <c r="C1899">
        <v>13274690</v>
      </c>
    </row>
    <row r="1900" spans="1:3" ht="15.75">
      <c r="A1900" s="1">
        <v>2003</v>
      </c>
      <c r="B1900">
        <v>42</v>
      </c>
      <c r="C1900">
        <v>16446110</v>
      </c>
    </row>
    <row r="1901" spans="1:3" ht="15.75">
      <c r="A1901" s="1">
        <v>2003</v>
      </c>
      <c r="B1901">
        <v>43</v>
      </c>
      <c r="C1901">
        <v>24746080</v>
      </c>
    </row>
    <row r="1902" spans="1:3" ht="15.75">
      <c r="A1902" s="1">
        <v>2003</v>
      </c>
      <c r="B1902">
        <v>44</v>
      </c>
      <c r="C1902">
        <v>31057769</v>
      </c>
    </row>
    <row r="1903" spans="1:3" ht="15.75">
      <c r="A1903" s="1">
        <v>2003</v>
      </c>
      <c r="B1903">
        <v>45</v>
      </c>
      <c r="C1903">
        <v>32279150</v>
      </c>
    </row>
    <row r="1904" spans="1:3" ht="15.75">
      <c r="A1904" s="1">
        <v>2003</v>
      </c>
      <c r="B1904">
        <v>46</v>
      </c>
      <c r="C1904">
        <v>34551001</v>
      </c>
    </row>
    <row r="1905" spans="1:3" ht="15.75">
      <c r="A1905" s="1">
        <v>2003</v>
      </c>
      <c r="B1905">
        <v>47</v>
      </c>
      <c r="C1905">
        <v>38825318</v>
      </c>
    </row>
    <row r="1906" spans="1:3" ht="15.75">
      <c r="A1906" s="1">
        <v>2003</v>
      </c>
      <c r="B1906">
        <v>48</v>
      </c>
      <c r="C1906">
        <v>39298782</v>
      </c>
    </row>
    <row r="1907" spans="1:3" ht="15.75">
      <c r="A1907" s="1">
        <v>2003</v>
      </c>
      <c r="B1907">
        <v>49</v>
      </c>
      <c r="C1907">
        <v>39298782</v>
      </c>
    </row>
    <row r="1908" spans="1:3" ht="15.75">
      <c r="A1908" s="1">
        <v>2003</v>
      </c>
      <c r="B1908">
        <v>50</v>
      </c>
      <c r="C1908">
        <v>44394190</v>
      </c>
    </row>
    <row r="1909" spans="1:3" ht="15.75">
      <c r="A1909" s="1">
        <v>2003</v>
      </c>
      <c r="B1909">
        <v>51</v>
      </c>
      <c r="C1909">
        <v>43288190</v>
      </c>
    </row>
    <row r="1910" spans="1:3" ht="15.75">
      <c r="A1910" s="1">
        <v>2003</v>
      </c>
      <c r="B1910">
        <v>52</v>
      </c>
      <c r="C1910">
        <v>45741935</v>
      </c>
    </row>
    <row r="1911" spans="1:3" ht="15.75">
      <c r="A1911" s="1">
        <v>2004</v>
      </c>
      <c r="B1911">
        <v>1</v>
      </c>
      <c r="C1911">
        <v>46324859</v>
      </c>
    </row>
    <row r="1912" spans="1:3" ht="15.75">
      <c r="A1912" s="1">
        <v>2004</v>
      </c>
      <c r="B1912">
        <v>2</v>
      </c>
      <c r="C1912">
        <v>46292355</v>
      </c>
    </row>
    <row r="1913" spans="1:3" ht="15.75">
      <c r="A1913" s="1">
        <v>2004</v>
      </c>
      <c r="B1913">
        <v>3</v>
      </c>
      <c r="C1913">
        <v>48391240</v>
      </c>
    </row>
    <row r="1914" spans="1:3" ht="15.75">
      <c r="A1914" s="1">
        <v>2004</v>
      </c>
      <c r="B1914">
        <v>4</v>
      </c>
      <c r="C1914">
        <v>50278504</v>
      </c>
    </row>
    <row r="1915" spans="1:3" ht="15.75">
      <c r="A1915" s="1">
        <v>2004</v>
      </c>
      <c r="B1915">
        <v>5</v>
      </c>
      <c r="C1915">
        <v>48802678</v>
      </c>
    </row>
    <row r="1916" spans="1:3" ht="15.75">
      <c r="A1916" s="1">
        <v>2004</v>
      </c>
      <c r="B1916">
        <v>6</v>
      </c>
      <c r="C1916">
        <v>45967117</v>
      </c>
    </row>
    <row r="1917" spans="1:3" ht="15.75">
      <c r="A1917" s="1">
        <v>2004</v>
      </c>
      <c r="B1917">
        <v>7</v>
      </c>
      <c r="C1917">
        <v>46700629</v>
      </c>
    </row>
    <row r="1918" spans="1:3" ht="15.75">
      <c r="A1918" s="1">
        <v>2004</v>
      </c>
      <c r="B1918">
        <v>8</v>
      </c>
      <c r="C1918">
        <v>44461556</v>
      </c>
    </row>
    <row r="1919" spans="1:3" ht="15.75">
      <c r="A1919" s="1">
        <v>2004</v>
      </c>
      <c r="B1919">
        <v>9</v>
      </c>
      <c r="C1919">
        <v>43598686</v>
      </c>
    </row>
    <row r="1920" spans="1:3" ht="15.75">
      <c r="A1920" s="1">
        <v>2004</v>
      </c>
      <c r="B1920">
        <v>10</v>
      </c>
      <c r="C1920">
        <v>42401464</v>
      </c>
    </row>
    <row r="1921" spans="1:3" ht="15.75">
      <c r="A1921" s="1">
        <v>2004</v>
      </c>
      <c r="B1921">
        <v>11</v>
      </c>
      <c r="C1921">
        <v>40057101</v>
      </c>
    </row>
    <row r="1922" spans="1:3" ht="15.75">
      <c r="A1922" s="1">
        <v>2004</v>
      </c>
      <c r="B1922">
        <v>12</v>
      </c>
      <c r="C1922">
        <v>37658067</v>
      </c>
    </row>
    <row r="1923" spans="1:3" ht="15.75">
      <c r="A1923" s="1">
        <v>2004</v>
      </c>
      <c r="B1923">
        <v>13</v>
      </c>
      <c r="C1923">
        <v>35530263</v>
      </c>
    </row>
    <row r="1924" spans="1:3" ht="15.75">
      <c r="A1924" s="1">
        <v>2004</v>
      </c>
      <c r="B1924">
        <v>14</v>
      </c>
      <c r="C1924">
        <v>33205901</v>
      </c>
    </row>
    <row r="1925" spans="1:3" ht="15.75">
      <c r="A1925" s="1">
        <v>2004</v>
      </c>
      <c r="B1925">
        <v>15</v>
      </c>
      <c r="C1925">
        <v>30478515</v>
      </c>
    </row>
    <row r="1926" spans="1:3" ht="15.75">
      <c r="A1926" s="1">
        <v>2004</v>
      </c>
      <c r="B1926">
        <v>16</v>
      </c>
      <c r="C1926">
        <v>30007892</v>
      </c>
    </row>
    <row r="1927" spans="1:3" ht="15.75">
      <c r="A1927" s="1">
        <v>2004</v>
      </c>
      <c r="B1927">
        <v>17</v>
      </c>
      <c r="C1927">
        <v>27396364</v>
      </c>
    </row>
    <row r="1928" spans="1:3" ht="15.75">
      <c r="A1928" s="1">
        <v>2004</v>
      </c>
      <c r="B1928">
        <v>18</v>
      </c>
      <c r="C1928">
        <v>25541244</v>
      </c>
    </row>
    <row r="1929" spans="1:3" ht="15.75">
      <c r="A1929" s="1">
        <v>2004</v>
      </c>
      <c r="B1929">
        <v>19</v>
      </c>
      <c r="C1929">
        <v>23260815</v>
      </c>
    </row>
    <row r="1930" spans="1:3" ht="15.75">
      <c r="A1930" s="1">
        <v>2004</v>
      </c>
      <c r="B1930">
        <v>20</v>
      </c>
      <c r="C1930">
        <v>20655287</v>
      </c>
    </row>
    <row r="1931" spans="1:3" ht="15.75">
      <c r="A1931" s="1">
        <v>2004</v>
      </c>
      <c r="B1931">
        <v>21</v>
      </c>
      <c r="C1931">
        <v>18201979</v>
      </c>
    </row>
    <row r="1932" spans="1:3" ht="15.75">
      <c r="A1932" s="1">
        <v>2004</v>
      </c>
      <c r="B1932">
        <v>22</v>
      </c>
      <c r="C1932">
        <v>16691468</v>
      </c>
    </row>
    <row r="1933" spans="1:3" ht="15.75">
      <c r="A1933" s="1">
        <v>2004</v>
      </c>
      <c r="B1933">
        <v>23</v>
      </c>
      <c r="C1933">
        <v>13552758</v>
      </c>
    </row>
    <row r="1934" spans="1:3" ht="15.75">
      <c r="A1934" s="1">
        <v>2004</v>
      </c>
      <c r="B1934">
        <v>24</v>
      </c>
      <c r="C1934">
        <v>10669638</v>
      </c>
    </row>
    <row r="1935" spans="1:3" ht="15.75">
      <c r="A1935" s="1">
        <v>2004</v>
      </c>
      <c r="B1935">
        <v>25</v>
      </c>
      <c r="C1935">
        <v>9774275</v>
      </c>
    </row>
    <row r="1936" spans="1:3" ht="15.75">
      <c r="A1936" s="1">
        <v>2004</v>
      </c>
      <c r="B1936">
        <v>26</v>
      </c>
      <c r="C1936">
        <v>6394028</v>
      </c>
    </row>
    <row r="1937" spans="1:3" ht="15.75">
      <c r="A1937" s="1">
        <v>2004</v>
      </c>
      <c r="B1937">
        <v>27</v>
      </c>
      <c r="C1937">
        <v>5137508</v>
      </c>
    </row>
    <row r="1938" spans="1:3" ht="15.75">
      <c r="A1938" s="1">
        <v>2004</v>
      </c>
      <c r="B1938">
        <v>28</v>
      </c>
      <c r="C1938">
        <v>4250791</v>
      </c>
    </row>
    <row r="1939" spans="1:3" ht="15.75">
      <c r="A1939" s="1">
        <v>2004</v>
      </c>
      <c r="B1939">
        <v>29</v>
      </c>
      <c r="C1939">
        <v>3257736</v>
      </c>
    </row>
    <row r="1940" spans="1:3" ht="15.75">
      <c r="A1940" s="1">
        <v>2004</v>
      </c>
      <c r="B1940">
        <v>30</v>
      </c>
      <c r="C1940">
        <v>3175124</v>
      </c>
    </row>
    <row r="1941" spans="1:3" ht="15.75">
      <c r="A1941" s="1">
        <v>2004</v>
      </c>
      <c r="B1941">
        <v>31</v>
      </c>
      <c r="C1941">
        <v>2762964</v>
      </c>
    </row>
    <row r="1942" spans="1:3" ht="15.75">
      <c r="A1942" s="1">
        <v>2004</v>
      </c>
      <c r="B1942">
        <v>32</v>
      </c>
      <c r="C1942">
        <v>2645670</v>
      </c>
    </row>
    <row r="1943" spans="1:3" ht="15.75">
      <c r="A1943" s="1">
        <v>2004</v>
      </c>
      <c r="B1943">
        <v>33</v>
      </c>
      <c r="C1943">
        <v>2314354</v>
      </c>
    </row>
    <row r="1944" spans="1:3" ht="15.75">
      <c r="A1944" s="1">
        <v>2004</v>
      </c>
      <c r="B1944">
        <v>34</v>
      </c>
      <c r="C1944">
        <v>2149396</v>
      </c>
    </row>
    <row r="1945" spans="1:3" ht="15.75">
      <c r="A1945" s="1">
        <v>2004</v>
      </c>
      <c r="B1945">
        <v>35</v>
      </c>
      <c r="C1945">
        <v>2815664</v>
      </c>
    </row>
    <row r="1946" spans="1:3" ht="15.75">
      <c r="A1946" s="1">
        <v>2004</v>
      </c>
      <c r="B1946">
        <v>36</v>
      </c>
      <c r="C1946">
        <v>3806300</v>
      </c>
    </row>
    <row r="1947" spans="1:3" ht="15.75">
      <c r="A1947" s="1">
        <v>2004</v>
      </c>
      <c r="B1947">
        <v>37</v>
      </c>
      <c r="C1947">
        <v>3390326</v>
      </c>
    </row>
    <row r="1948" spans="1:3" ht="15.75">
      <c r="A1948" s="1">
        <v>2004</v>
      </c>
      <c r="B1948">
        <v>38</v>
      </c>
      <c r="C1948">
        <v>3787249</v>
      </c>
    </row>
    <row r="1949" spans="1:3" ht="15.75">
      <c r="A1949" s="1">
        <v>2004</v>
      </c>
      <c r="B1949">
        <v>39</v>
      </c>
      <c r="C1949">
        <v>6566232</v>
      </c>
    </row>
    <row r="1950" spans="1:3" ht="15.75">
      <c r="A1950" s="1">
        <v>2004</v>
      </c>
      <c r="B1950">
        <v>40</v>
      </c>
      <c r="C1950">
        <v>12225238</v>
      </c>
    </row>
    <row r="1951" spans="1:3" ht="15.75">
      <c r="A1951" s="1">
        <v>2004</v>
      </c>
      <c r="B1951">
        <v>41</v>
      </c>
      <c r="C1951">
        <v>14141080</v>
      </c>
    </row>
    <row r="1952" spans="1:3" ht="15.75">
      <c r="A1952" s="1">
        <v>2004</v>
      </c>
      <c r="B1952">
        <v>42</v>
      </c>
      <c r="C1952">
        <v>21458309</v>
      </c>
    </row>
    <row r="1953" spans="1:3" ht="15.75">
      <c r="A1953" s="1">
        <v>2004</v>
      </c>
      <c r="B1953">
        <v>43</v>
      </c>
      <c r="C1953">
        <v>24141520</v>
      </c>
    </row>
    <row r="1954" spans="1:3" ht="15.75">
      <c r="A1954" s="1">
        <v>2004</v>
      </c>
      <c r="B1954">
        <v>44</v>
      </c>
      <c r="C1954">
        <v>23712097</v>
      </c>
    </row>
    <row r="1955" spans="1:3" ht="15.75">
      <c r="A1955" s="1">
        <v>2004</v>
      </c>
      <c r="B1955">
        <v>45</v>
      </c>
      <c r="C1955">
        <v>29632781</v>
      </c>
    </row>
    <row r="1956" spans="1:3" ht="15.75">
      <c r="A1956" s="1">
        <v>2004</v>
      </c>
      <c r="B1956">
        <v>46</v>
      </c>
      <c r="C1956">
        <v>30245752</v>
      </c>
    </row>
    <row r="1957" spans="1:3" ht="15.75">
      <c r="A1957" s="1">
        <v>2004</v>
      </c>
      <c r="B1957">
        <v>47</v>
      </c>
      <c r="C1957">
        <v>35199813</v>
      </c>
    </row>
    <row r="1958" spans="1:3" ht="15.75">
      <c r="A1958" s="1">
        <v>2004</v>
      </c>
      <c r="B1958">
        <v>48</v>
      </c>
      <c r="C1958">
        <v>41543591</v>
      </c>
    </row>
    <row r="1959" spans="1:3" ht="15.75">
      <c r="A1959" s="1">
        <v>2004</v>
      </c>
      <c r="B1959">
        <v>49</v>
      </c>
      <c r="C1959">
        <v>43044430</v>
      </c>
    </row>
    <row r="1960" spans="1:3" ht="15.75">
      <c r="A1960" s="1">
        <v>2004</v>
      </c>
      <c r="B1960">
        <v>50</v>
      </c>
      <c r="C1960">
        <v>41635128</v>
      </c>
    </row>
    <row r="1961" spans="1:3" ht="15.75">
      <c r="A1961" s="1">
        <v>2004</v>
      </c>
      <c r="B1961">
        <v>51</v>
      </c>
      <c r="C1961">
        <v>44487733</v>
      </c>
    </row>
    <row r="1962" spans="1:3" ht="15.75">
      <c r="A1962" s="1">
        <v>2004</v>
      </c>
      <c r="B1962">
        <v>52</v>
      </c>
      <c r="C1962">
        <v>47476043</v>
      </c>
    </row>
    <row r="1963" spans="1:3" ht="15.75">
      <c r="A1963" s="1">
        <v>2004</v>
      </c>
      <c r="B1963">
        <v>53</v>
      </c>
      <c r="C1963">
        <v>45508861</v>
      </c>
    </row>
    <row r="1964" spans="1:3" ht="15.75">
      <c r="A1964" s="1">
        <v>2005</v>
      </c>
      <c r="B1964">
        <v>1</v>
      </c>
      <c r="C1964">
        <v>45648822</v>
      </c>
    </row>
    <row r="1965" spans="1:3" ht="15.75">
      <c r="A1965" s="1">
        <v>2005</v>
      </c>
      <c r="B1965">
        <v>2</v>
      </c>
      <c r="C1965">
        <v>45052698</v>
      </c>
    </row>
    <row r="1966" spans="1:3" ht="15.75">
      <c r="A1966" s="1">
        <v>2005</v>
      </c>
      <c r="B1966">
        <v>3</v>
      </c>
      <c r="C1966">
        <v>47825675</v>
      </c>
    </row>
    <row r="1967" spans="1:3" ht="15.75">
      <c r="A1967" s="1">
        <v>2005</v>
      </c>
      <c r="B1967">
        <v>4</v>
      </c>
      <c r="C1967">
        <v>48119231</v>
      </c>
    </row>
    <row r="1968" spans="1:3" ht="15.75">
      <c r="A1968" s="1">
        <v>2005</v>
      </c>
      <c r="B1968">
        <v>5</v>
      </c>
      <c r="C1968">
        <v>48279808</v>
      </c>
    </row>
    <row r="1969" spans="1:3" ht="15.75">
      <c r="A1969" s="1">
        <v>2005</v>
      </c>
      <c r="B1969">
        <v>6</v>
      </c>
      <c r="C1969">
        <v>47519420</v>
      </c>
    </row>
    <row r="1970" spans="1:3" ht="15.75">
      <c r="A1970" s="1">
        <v>2005</v>
      </c>
      <c r="B1970">
        <v>7</v>
      </c>
      <c r="C1970">
        <v>48008436</v>
      </c>
    </row>
    <row r="1971" spans="1:3" ht="15.75">
      <c r="A1971" s="1">
        <v>2005</v>
      </c>
      <c r="B1971">
        <v>8</v>
      </c>
      <c r="C1971">
        <v>46738386</v>
      </c>
    </row>
    <row r="1972" spans="1:3" ht="15.75">
      <c r="A1972" s="1">
        <v>2005</v>
      </c>
      <c r="B1972">
        <v>9</v>
      </c>
      <c r="C1972">
        <v>44604543</v>
      </c>
    </row>
    <row r="1973" spans="1:3" ht="15.75">
      <c r="A1973" s="1">
        <v>2005</v>
      </c>
      <c r="B1973">
        <v>10</v>
      </c>
      <c r="C1973">
        <v>43115309</v>
      </c>
    </row>
    <row r="1974" spans="1:3" ht="15.75">
      <c r="A1974" s="1">
        <v>2005</v>
      </c>
      <c r="B1974">
        <v>11</v>
      </c>
      <c r="C1974">
        <v>40555618</v>
      </c>
    </row>
    <row r="1975" spans="1:3" ht="15.75">
      <c r="A1975" s="1">
        <v>2005</v>
      </c>
      <c r="B1975">
        <v>12</v>
      </c>
      <c r="C1975">
        <v>38402117</v>
      </c>
    </row>
    <row r="1976" spans="1:3" ht="15.75">
      <c r="A1976" s="1">
        <v>2005</v>
      </c>
      <c r="B1976">
        <v>13</v>
      </c>
      <c r="C1976">
        <v>35512696</v>
      </c>
    </row>
    <row r="1977" spans="1:3" ht="15.75">
      <c r="A1977" s="1">
        <v>2005</v>
      </c>
      <c r="B1977">
        <v>14</v>
      </c>
      <c r="C1977">
        <v>34342513</v>
      </c>
    </row>
    <row r="1978" spans="1:3" ht="15.75">
      <c r="A1978" s="1">
        <v>2005</v>
      </c>
      <c r="B1978">
        <v>15</v>
      </c>
      <c r="C1978">
        <v>30330112</v>
      </c>
    </row>
    <row r="1979" spans="1:3" ht="15.75">
      <c r="A1979" s="1">
        <v>2005</v>
      </c>
      <c r="B1979">
        <v>16</v>
      </c>
      <c r="C1979">
        <v>24443841</v>
      </c>
    </row>
    <row r="1980" spans="1:3" ht="15.75">
      <c r="A1980" s="1">
        <v>2005</v>
      </c>
      <c r="B1980">
        <v>17</v>
      </c>
      <c r="C1980">
        <v>23930318</v>
      </c>
    </row>
    <row r="1981" spans="1:3" ht="15.75">
      <c r="A1981" s="1">
        <v>2005</v>
      </c>
      <c r="B1981">
        <v>18</v>
      </c>
      <c r="C1981">
        <v>20688475</v>
      </c>
    </row>
    <row r="1982" spans="1:3" ht="15.75">
      <c r="A1982" s="1">
        <v>2005</v>
      </c>
      <c r="B1982">
        <v>19</v>
      </c>
      <c r="C1982">
        <v>19428701</v>
      </c>
    </row>
    <row r="1983" spans="1:3" ht="15.75">
      <c r="A1983" s="1">
        <v>2005</v>
      </c>
      <c r="B1983">
        <v>20</v>
      </c>
      <c r="C1983">
        <v>15904380</v>
      </c>
    </row>
    <row r="1984" spans="1:3" ht="15.75">
      <c r="A1984" s="1">
        <v>2005</v>
      </c>
      <c r="B1984">
        <v>21</v>
      </c>
      <c r="C1984">
        <v>12745066</v>
      </c>
    </row>
    <row r="1985" spans="1:3" ht="15.75">
      <c r="A1985" s="1">
        <v>2005</v>
      </c>
      <c r="B1985">
        <v>22</v>
      </c>
      <c r="C1985">
        <v>11341247</v>
      </c>
    </row>
    <row r="1986" spans="1:3" ht="15.75">
      <c r="A1986" s="1">
        <v>2005</v>
      </c>
      <c r="B1986">
        <v>23</v>
      </c>
      <c r="C1986">
        <v>9867650</v>
      </c>
    </row>
    <row r="1987" spans="1:3" ht="15.75">
      <c r="A1987" s="1">
        <v>2005</v>
      </c>
      <c r="B1987">
        <v>24</v>
      </c>
      <c r="C1987">
        <v>9252096</v>
      </c>
    </row>
    <row r="1988" spans="1:3" ht="15.75">
      <c r="A1988" s="1">
        <v>2005</v>
      </c>
      <c r="B1988">
        <v>25</v>
      </c>
      <c r="C1988">
        <v>6993930</v>
      </c>
    </row>
    <row r="1989" spans="1:3" ht="15.75">
      <c r="A1989" s="1">
        <v>2005</v>
      </c>
      <c r="B1989">
        <v>26</v>
      </c>
      <c r="C1989">
        <v>6993930</v>
      </c>
    </row>
    <row r="1990" spans="1:3" ht="15.75">
      <c r="A1990" s="1">
        <v>2005</v>
      </c>
      <c r="B1990">
        <v>27</v>
      </c>
      <c r="C1990">
        <v>3304756</v>
      </c>
    </row>
    <row r="1991" spans="1:3" ht="15.75">
      <c r="A1991" s="1">
        <v>2005</v>
      </c>
      <c r="B1991">
        <v>28</v>
      </c>
      <c r="C1991">
        <v>3266708</v>
      </c>
    </row>
    <row r="1992" spans="1:3" ht="15.75">
      <c r="A1992" s="1">
        <v>2005</v>
      </c>
      <c r="B1992">
        <v>29</v>
      </c>
      <c r="C1992">
        <v>2862791</v>
      </c>
    </row>
    <row r="1993" spans="1:3" ht="15.75">
      <c r="A1993" s="1">
        <v>2005</v>
      </c>
      <c r="B1993">
        <v>30</v>
      </c>
      <c r="C1993">
        <v>2658909</v>
      </c>
    </row>
    <row r="1994" spans="1:3" ht="15.75">
      <c r="A1994" s="1">
        <v>2005</v>
      </c>
      <c r="B1994">
        <v>31</v>
      </c>
      <c r="C1994">
        <v>2658909</v>
      </c>
    </row>
    <row r="1995" spans="1:3" ht="15.75">
      <c r="A1995" s="1">
        <v>2005</v>
      </c>
      <c r="B1995">
        <v>32</v>
      </c>
      <c r="C1995">
        <v>2489774</v>
      </c>
    </row>
    <row r="1996" spans="1:3" ht="15.75">
      <c r="A1996" s="1">
        <v>2005</v>
      </c>
      <c r="B1996">
        <v>33</v>
      </c>
      <c r="C1996">
        <v>2573906</v>
      </c>
    </row>
    <row r="1997" spans="1:3" ht="15.75">
      <c r="A1997" s="1">
        <v>2005</v>
      </c>
      <c r="B1997">
        <v>34</v>
      </c>
      <c r="C1997">
        <v>2694340</v>
      </c>
    </row>
    <row r="1998" spans="1:3" ht="15.75">
      <c r="A1998" s="1">
        <v>2005</v>
      </c>
      <c r="B1998">
        <v>35</v>
      </c>
      <c r="C1998">
        <v>2650522</v>
      </c>
    </row>
    <row r="1999" spans="1:3" ht="15.75">
      <c r="A1999" s="1">
        <v>2005</v>
      </c>
      <c r="B1999">
        <v>36</v>
      </c>
      <c r="C1999">
        <v>3504258</v>
      </c>
    </row>
    <row r="2000" spans="1:3" ht="15.75">
      <c r="A2000" s="1">
        <v>2005</v>
      </c>
      <c r="B2000">
        <v>37</v>
      </c>
      <c r="C2000">
        <v>4609808</v>
      </c>
    </row>
    <row r="2001" spans="1:3" ht="15.75">
      <c r="A2001" s="1">
        <v>2005</v>
      </c>
      <c r="B2001">
        <v>38</v>
      </c>
      <c r="C2001">
        <v>5845253</v>
      </c>
    </row>
    <row r="2002" spans="1:3" ht="15.75">
      <c r="A2002" s="1">
        <v>2005</v>
      </c>
      <c r="B2002">
        <v>39</v>
      </c>
      <c r="C2002">
        <v>9381376</v>
      </c>
    </row>
    <row r="2003" spans="1:3" ht="15.75">
      <c r="A2003" s="1">
        <v>2005</v>
      </c>
      <c r="B2003">
        <v>40</v>
      </c>
      <c r="C2003">
        <v>12938534</v>
      </c>
    </row>
    <row r="2004" spans="1:3" ht="15.75">
      <c r="A2004" s="1">
        <v>2005</v>
      </c>
      <c r="B2004">
        <v>41</v>
      </c>
      <c r="C2004">
        <v>16228261</v>
      </c>
    </row>
    <row r="2005" spans="1:3" ht="15.75">
      <c r="A2005" s="1">
        <v>2005</v>
      </c>
      <c r="B2005">
        <v>42</v>
      </c>
      <c r="C2005">
        <v>18798472</v>
      </c>
    </row>
    <row r="2006" spans="1:3" ht="15.75">
      <c r="A2006" s="1">
        <v>2005</v>
      </c>
      <c r="B2006">
        <v>43</v>
      </c>
      <c r="C2006">
        <v>22160859</v>
      </c>
    </row>
    <row r="2007" spans="1:3" ht="15.75">
      <c r="A2007" s="1">
        <v>2005</v>
      </c>
      <c r="B2007">
        <v>44</v>
      </c>
      <c r="C2007">
        <v>25508203</v>
      </c>
    </row>
    <row r="2008" spans="1:3" ht="15.75">
      <c r="A2008" s="1">
        <v>2005</v>
      </c>
      <c r="B2008">
        <v>45</v>
      </c>
      <c r="C2008">
        <v>28285097</v>
      </c>
    </row>
    <row r="2009" spans="1:3" ht="15.75">
      <c r="A2009" s="1">
        <v>2005</v>
      </c>
      <c r="B2009">
        <v>46</v>
      </c>
      <c r="C2009">
        <v>34083491</v>
      </c>
    </row>
    <row r="2010" spans="1:3" ht="15.75">
      <c r="A2010" s="1">
        <v>2005</v>
      </c>
      <c r="B2010">
        <v>47</v>
      </c>
      <c r="C2010">
        <v>36782740</v>
      </c>
    </row>
    <row r="2011" spans="1:3" ht="15.75">
      <c r="A2011" s="1">
        <v>2005</v>
      </c>
      <c r="B2011">
        <v>48</v>
      </c>
      <c r="C2011">
        <v>44145190</v>
      </c>
    </row>
    <row r="2012" spans="1:3" ht="15.75">
      <c r="A2012" s="1">
        <v>2005</v>
      </c>
      <c r="B2012">
        <v>49</v>
      </c>
      <c r="C2012">
        <v>43186294</v>
      </c>
    </row>
    <row r="2013" spans="1:3" ht="15.75">
      <c r="A2013" s="1">
        <v>2005</v>
      </c>
      <c r="B2013">
        <v>50</v>
      </c>
      <c r="C2013">
        <v>44872211</v>
      </c>
    </row>
    <row r="2014" spans="1:3" ht="15.75">
      <c r="A2014" s="1">
        <v>2005</v>
      </c>
      <c r="B2014">
        <v>51</v>
      </c>
      <c r="C2014">
        <v>44983264</v>
      </c>
    </row>
    <row r="2015" spans="1:3" ht="15.75">
      <c r="A2015" s="1">
        <v>2005</v>
      </c>
      <c r="B2015">
        <v>52</v>
      </c>
      <c r="C2015">
        <v>45622659</v>
      </c>
    </row>
    <row r="2016" spans="1:3" ht="15.75">
      <c r="A2016" s="1">
        <v>2006</v>
      </c>
      <c r="B2016">
        <v>1</v>
      </c>
      <c r="C2016">
        <v>46857107</v>
      </c>
    </row>
    <row r="2017" spans="1:3" ht="15.75">
      <c r="A2017" s="1">
        <v>2006</v>
      </c>
      <c r="B2017">
        <v>2</v>
      </c>
      <c r="C2017">
        <v>47264556</v>
      </c>
    </row>
    <row r="2018" spans="1:3" ht="15.75">
      <c r="A2018" s="1">
        <v>2006</v>
      </c>
      <c r="B2018">
        <v>3</v>
      </c>
      <c r="C2018">
        <v>49934347</v>
      </c>
    </row>
    <row r="2019" spans="1:3" ht="15.75">
      <c r="A2019" s="1">
        <v>2006</v>
      </c>
      <c r="B2019">
        <v>4</v>
      </c>
      <c r="C2019">
        <v>48645995</v>
      </c>
    </row>
    <row r="2020" spans="1:3" ht="15.75">
      <c r="A2020" s="1">
        <v>2006</v>
      </c>
      <c r="B2020">
        <v>5</v>
      </c>
      <c r="C2020">
        <v>47822513</v>
      </c>
    </row>
    <row r="2021" spans="1:3" ht="15.75">
      <c r="A2021" s="1">
        <v>2006</v>
      </c>
      <c r="B2021">
        <v>6</v>
      </c>
      <c r="C2021">
        <v>46916353</v>
      </c>
    </row>
    <row r="2022" spans="1:3" ht="15.75">
      <c r="A2022" s="1">
        <v>2006</v>
      </c>
      <c r="B2022">
        <v>7</v>
      </c>
      <c r="C2022">
        <v>45851068</v>
      </c>
    </row>
    <row r="2023" spans="1:3" ht="15.75">
      <c r="A2023" s="1">
        <v>2006</v>
      </c>
      <c r="B2023">
        <v>8</v>
      </c>
      <c r="C2023">
        <v>44192927</v>
      </c>
    </row>
    <row r="2024" spans="1:3" ht="15.75">
      <c r="A2024" s="1">
        <v>2006</v>
      </c>
      <c r="B2024">
        <v>9</v>
      </c>
      <c r="C2024">
        <v>43766472</v>
      </c>
    </row>
    <row r="2025" spans="1:3" ht="15.75">
      <c r="A2025" s="1">
        <v>2006</v>
      </c>
      <c r="B2025">
        <v>10</v>
      </c>
      <c r="C2025">
        <v>43896741</v>
      </c>
    </row>
    <row r="2026" spans="1:3" ht="15.75">
      <c r="A2026" s="1">
        <v>2006</v>
      </c>
      <c r="B2026">
        <v>11</v>
      </c>
      <c r="C2026">
        <v>41448929</v>
      </c>
    </row>
    <row r="2027" spans="1:3" ht="15.75">
      <c r="A2027" s="1">
        <v>2006</v>
      </c>
      <c r="B2027">
        <v>12</v>
      </c>
      <c r="C2027">
        <v>38446221</v>
      </c>
    </row>
    <row r="2028" spans="1:3" ht="15.75">
      <c r="A2028" s="1">
        <v>2006</v>
      </c>
      <c r="B2028">
        <v>13</v>
      </c>
      <c r="C2028">
        <v>35200933</v>
      </c>
    </row>
    <row r="2029" spans="1:3" ht="15.75">
      <c r="A2029" s="1">
        <v>2006</v>
      </c>
      <c r="B2029">
        <v>14</v>
      </c>
      <c r="C2029">
        <v>34073242</v>
      </c>
    </row>
    <row r="2030" spans="1:3" ht="15.75">
      <c r="A2030" s="1">
        <v>2006</v>
      </c>
      <c r="B2030">
        <v>15</v>
      </c>
      <c r="C2030">
        <v>30136014</v>
      </c>
    </row>
    <row r="2031" spans="1:3" ht="15.75">
      <c r="A2031" s="1">
        <v>2006</v>
      </c>
      <c r="B2031">
        <v>16</v>
      </c>
      <c r="C2031">
        <v>28080845</v>
      </c>
    </row>
    <row r="2032" spans="1:3" ht="15.75">
      <c r="A2032" s="1">
        <v>2006</v>
      </c>
      <c r="B2032">
        <v>17</v>
      </c>
      <c r="C2032">
        <v>25422396</v>
      </c>
    </row>
    <row r="2033" spans="1:3" ht="15.75">
      <c r="A2033" s="1">
        <v>2006</v>
      </c>
      <c r="B2033">
        <v>18</v>
      </c>
      <c r="C2033">
        <v>22921050</v>
      </c>
    </row>
    <row r="2034" spans="1:3" ht="15.75">
      <c r="A2034" s="1">
        <v>2006</v>
      </c>
      <c r="B2034">
        <v>19</v>
      </c>
      <c r="C2034">
        <v>20390074</v>
      </c>
    </row>
    <row r="2035" spans="1:3" ht="15.75">
      <c r="A2035" s="1">
        <v>2006</v>
      </c>
      <c r="B2035">
        <v>20</v>
      </c>
      <c r="C2035">
        <v>16968658</v>
      </c>
    </row>
    <row r="2036" spans="1:3" ht="15.75">
      <c r="A2036" s="1">
        <v>2006</v>
      </c>
      <c r="B2036">
        <v>21</v>
      </c>
      <c r="C2036">
        <v>14771645</v>
      </c>
    </row>
    <row r="2037" spans="1:3" ht="15.75">
      <c r="A2037" s="1">
        <v>2006</v>
      </c>
      <c r="B2037">
        <v>22</v>
      </c>
      <c r="C2037">
        <v>12030863</v>
      </c>
    </row>
    <row r="2038" spans="1:3" ht="15.75">
      <c r="A2038" s="1">
        <v>2006</v>
      </c>
      <c r="B2038">
        <v>23</v>
      </c>
      <c r="C2038">
        <v>10281125</v>
      </c>
    </row>
    <row r="2039" spans="1:3" ht="15.75">
      <c r="A2039" s="1">
        <v>2006</v>
      </c>
      <c r="B2039">
        <v>24</v>
      </c>
      <c r="C2039">
        <v>8115873</v>
      </c>
    </row>
    <row r="2040" spans="1:3" ht="15.75">
      <c r="A2040" s="1">
        <v>2006</v>
      </c>
      <c r="B2040">
        <v>25</v>
      </c>
      <c r="C2040">
        <v>6239045</v>
      </c>
    </row>
    <row r="2041" spans="1:3" ht="15.75">
      <c r="A2041" s="1">
        <v>2006</v>
      </c>
      <c r="B2041">
        <v>26</v>
      </c>
      <c r="C2041">
        <v>4860239</v>
      </c>
    </row>
    <row r="2042" spans="1:3" ht="15.75">
      <c r="A2042" s="1">
        <v>2006</v>
      </c>
      <c r="B2042">
        <v>27</v>
      </c>
      <c r="C2042">
        <v>4154466</v>
      </c>
    </row>
    <row r="2043" spans="1:3" ht="15.75">
      <c r="A2043" s="1">
        <v>2006</v>
      </c>
      <c r="B2043">
        <v>28</v>
      </c>
      <c r="C2043">
        <v>3562552</v>
      </c>
    </row>
    <row r="2044" spans="1:3" ht="15.75">
      <c r="A2044" s="1">
        <v>2006</v>
      </c>
      <c r="B2044">
        <v>29</v>
      </c>
      <c r="C2044">
        <v>2929898</v>
      </c>
    </row>
    <row r="2045" spans="1:3" ht="15.75">
      <c r="A2045" s="1">
        <v>2006</v>
      </c>
      <c r="B2045">
        <v>30</v>
      </c>
      <c r="C2045">
        <v>2698183</v>
      </c>
    </row>
    <row r="2046" spans="1:3" ht="15.75">
      <c r="A2046" s="1">
        <v>2006</v>
      </c>
      <c r="B2046">
        <v>31</v>
      </c>
      <c r="C2046">
        <v>2580174</v>
      </c>
    </row>
    <row r="2047" spans="1:3" ht="15.75">
      <c r="A2047" s="1">
        <v>2006</v>
      </c>
      <c r="B2047">
        <v>32</v>
      </c>
      <c r="C2047">
        <v>2494582</v>
      </c>
    </row>
    <row r="2048" spans="1:3" ht="15.75">
      <c r="A2048" s="1">
        <v>2006</v>
      </c>
      <c r="B2048">
        <v>33</v>
      </c>
      <c r="C2048">
        <v>2389663</v>
      </c>
    </row>
    <row r="2049" spans="1:3" ht="15.75">
      <c r="A2049" s="1">
        <v>2006</v>
      </c>
      <c r="B2049">
        <v>34</v>
      </c>
      <c r="C2049">
        <v>2870649</v>
      </c>
    </row>
    <row r="2050" spans="1:3" ht="15.75">
      <c r="A2050" s="1">
        <v>2006</v>
      </c>
      <c r="B2050">
        <v>35</v>
      </c>
      <c r="C2050">
        <v>2604664</v>
      </c>
    </row>
    <row r="2051" spans="1:3" ht="15.75">
      <c r="A2051" s="1">
        <v>2006</v>
      </c>
      <c r="B2051">
        <v>36</v>
      </c>
      <c r="C2051">
        <v>3747913</v>
      </c>
    </row>
    <row r="2052" spans="1:3" ht="15.75">
      <c r="A2052" s="1">
        <v>2006</v>
      </c>
      <c r="B2052">
        <v>37</v>
      </c>
      <c r="C2052">
        <v>5258229</v>
      </c>
    </row>
    <row r="2053" spans="1:3" ht="15.75">
      <c r="A2053" s="1">
        <v>2006</v>
      </c>
      <c r="B2053">
        <v>38</v>
      </c>
      <c r="C2053">
        <v>4163651</v>
      </c>
    </row>
    <row r="2054" spans="1:3" ht="15.75">
      <c r="A2054" s="1">
        <v>2006</v>
      </c>
      <c r="B2054">
        <v>39</v>
      </c>
      <c r="C2054">
        <v>6129634</v>
      </c>
    </row>
    <row r="2055" spans="1:3" ht="15.75">
      <c r="A2055" s="1">
        <v>2006</v>
      </c>
      <c r="B2055">
        <v>40</v>
      </c>
      <c r="C2055">
        <v>13594088</v>
      </c>
    </row>
    <row r="2056" spans="1:3" ht="15.75">
      <c r="A2056" s="1">
        <v>2006</v>
      </c>
      <c r="B2056">
        <v>41</v>
      </c>
      <c r="C2056">
        <v>19739163</v>
      </c>
    </row>
    <row r="2057" spans="1:3" ht="15.75">
      <c r="A2057" s="1">
        <v>2006</v>
      </c>
      <c r="B2057">
        <v>42</v>
      </c>
      <c r="C2057">
        <v>23588229</v>
      </c>
    </row>
    <row r="2058" spans="1:3" ht="15.75">
      <c r="A2058" s="1">
        <v>2006</v>
      </c>
      <c r="B2058">
        <v>43</v>
      </c>
      <c r="C2058">
        <v>27034413</v>
      </c>
    </row>
    <row r="2059" spans="1:3" ht="15.75">
      <c r="A2059" s="1">
        <v>2006</v>
      </c>
      <c r="B2059">
        <v>44</v>
      </c>
      <c r="C2059">
        <v>30086318</v>
      </c>
    </row>
    <row r="2060" spans="1:3" ht="15.75">
      <c r="A2060" s="1">
        <v>2006</v>
      </c>
      <c r="B2060">
        <v>45</v>
      </c>
      <c r="C2060">
        <v>30495161</v>
      </c>
    </row>
    <row r="2061" spans="1:3" ht="15.75">
      <c r="A2061" s="1">
        <v>2006</v>
      </c>
      <c r="B2061">
        <v>46</v>
      </c>
      <c r="C2061">
        <v>33784750</v>
      </c>
    </row>
    <row r="2062" spans="1:3" ht="15.75">
      <c r="A2062" s="1">
        <v>2006</v>
      </c>
      <c r="B2062">
        <v>47</v>
      </c>
      <c r="C2062">
        <v>38857431</v>
      </c>
    </row>
    <row r="2063" spans="1:3" ht="15.75">
      <c r="A2063" s="1">
        <v>2006</v>
      </c>
      <c r="B2063">
        <v>48</v>
      </c>
      <c r="C2063">
        <v>41453701</v>
      </c>
    </row>
    <row r="2064" spans="1:3" ht="15.75">
      <c r="A2064" s="1">
        <v>2006</v>
      </c>
      <c r="B2064">
        <v>49</v>
      </c>
      <c r="C2064">
        <v>41253238</v>
      </c>
    </row>
    <row r="2065" spans="1:3" ht="15.75">
      <c r="A2065" s="1">
        <v>2006</v>
      </c>
      <c r="B2065">
        <v>50</v>
      </c>
      <c r="C2065">
        <v>40216899</v>
      </c>
    </row>
    <row r="2066" spans="1:3" ht="15.75">
      <c r="A2066" s="1">
        <v>2006</v>
      </c>
      <c r="B2066">
        <v>51</v>
      </c>
      <c r="C2066">
        <v>42076935</v>
      </c>
    </row>
    <row r="2067" spans="1:3" ht="15.75">
      <c r="A2067" s="1">
        <v>2006</v>
      </c>
      <c r="B2067">
        <v>52</v>
      </c>
      <c r="C2067">
        <v>46689235</v>
      </c>
    </row>
    <row r="2068" spans="1:3" ht="15.75">
      <c r="A2068" s="1">
        <v>2007</v>
      </c>
      <c r="B2068">
        <v>1</v>
      </c>
      <c r="C2068">
        <v>43567399</v>
      </c>
    </row>
    <row r="2069" spans="1:3" ht="15.75">
      <c r="A2069" s="1">
        <v>2007</v>
      </c>
      <c r="B2069">
        <v>2</v>
      </c>
      <c r="C2069">
        <v>45376689</v>
      </c>
    </row>
    <row r="2070" spans="1:3" ht="15.75">
      <c r="A2070" s="1">
        <v>2007</v>
      </c>
      <c r="B2070">
        <v>3</v>
      </c>
      <c r="C2070">
        <v>44854532</v>
      </c>
    </row>
    <row r="2071" spans="1:3" ht="15.75">
      <c r="A2071" s="1">
        <v>2007</v>
      </c>
      <c r="B2071">
        <v>4</v>
      </c>
      <c r="C2071">
        <v>47332322</v>
      </c>
    </row>
    <row r="2072" spans="1:3" ht="15.75">
      <c r="A2072" s="1">
        <v>2007</v>
      </c>
      <c r="B2072">
        <v>5</v>
      </c>
      <c r="C2072">
        <v>45884286</v>
      </c>
    </row>
    <row r="2073" spans="1:3" ht="15.75">
      <c r="A2073" s="1">
        <v>2007</v>
      </c>
      <c r="B2073">
        <v>6</v>
      </c>
      <c r="C2073">
        <v>45498624</v>
      </c>
    </row>
    <row r="2074" spans="1:3" ht="15.75">
      <c r="A2074" s="1">
        <v>2007</v>
      </c>
      <c r="B2074">
        <v>7</v>
      </c>
      <c r="C2074">
        <v>44790338</v>
      </c>
    </row>
    <row r="2075" spans="1:3" ht="15.75">
      <c r="A2075" s="1">
        <v>2007</v>
      </c>
      <c r="B2075">
        <v>8</v>
      </c>
      <c r="C2075">
        <v>44834458</v>
      </c>
    </row>
    <row r="2076" spans="1:3" ht="15.75">
      <c r="A2076" s="1">
        <v>2007</v>
      </c>
      <c r="B2076">
        <v>9</v>
      </c>
      <c r="C2076">
        <v>46504029</v>
      </c>
    </row>
    <row r="2077" spans="1:3" ht="15.75">
      <c r="A2077" s="1">
        <v>2007</v>
      </c>
      <c r="B2077">
        <v>10</v>
      </c>
      <c r="C2077">
        <v>41519575</v>
      </c>
    </row>
    <row r="2078" spans="1:3" ht="15.75">
      <c r="A2078" s="1">
        <v>2007</v>
      </c>
      <c r="B2078">
        <v>11</v>
      </c>
      <c r="C2078">
        <v>39403584</v>
      </c>
    </row>
    <row r="2079" spans="1:3" ht="15.75">
      <c r="A2079" s="1">
        <v>2007</v>
      </c>
      <c r="B2079">
        <v>12</v>
      </c>
      <c r="C2079">
        <v>35669012</v>
      </c>
    </row>
    <row r="2080" spans="1:3" ht="15.75">
      <c r="A2080" s="1">
        <v>2007</v>
      </c>
      <c r="B2080">
        <v>13</v>
      </c>
      <c r="C2080">
        <v>34677603</v>
      </c>
    </row>
    <row r="2081" spans="1:3" ht="15.75">
      <c r="A2081" s="1">
        <v>2007</v>
      </c>
      <c r="B2081">
        <v>14</v>
      </c>
      <c r="C2081">
        <v>33441545</v>
      </c>
    </row>
    <row r="2082" spans="1:3" ht="15.75">
      <c r="A2082" s="1">
        <v>2007</v>
      </c>
      <c r="B2082">
        <v>15</v>
      </c>
      <c r="C2082">
        <v>30823483</v>
      </c>
    </row>
    <row r="2083" spans="1:3" ht="15.75">
      <c r="A2083" s="1">
        <v>2007</v>
      </c>
      <c r="B2083">
        <v>16</v>
      </c>
      <c r="C2083">
        <v>24993929</v>
      </c>
    </row>
    <row r="2084" spans="1:3" ht="15.75">
      <c r="A2084" s="1">
        <v>2007</v>
      </c>
      <c r="B2084">
        <v>17</v>
      </c>
      <c r="C2084">
        <v>22231853</v>
      </c>
    </row>
    <row r="2085" spans="1:3" ht="15.75">
      <c r="A2085" s="1">
        <v>2007</v>
      </c>
      <c r="B2085">
        <v>18</v>
      </c>
      <c r="C2085">
        <v>20480262</v>
      </c>
    </row>
    <row r="2086" spans="1:3" ht="15.75">
      <c r="A2086" s="1">
        <v>2007</v>
      </c>
      <c r="B2086">
        <v>19</v>
      </c>
      <c r="C2086">
        <v>18809723</v>
      </c>
    </row>
    <row r="2087" spans="1:3" ht="15.75">
      <c r="A2087" s="1">
        <v>2007</v>
      </c>
      <c r="B2087">
        <v>20</v>
      </c>
      <c r="C2087">
        <v>17075306</v>
      </c>
    </row>
    <row r="2088" spans="1:3" ht="15.75">
      <c r="A2088" s="1">
        <v>2007</v>
      </c>
      <c r="B2088">
        <v>21</v>
      </c>
      <c r="C2088">
        <v>14720255</v>
      </c>
    </row>
    <row r="2089" spans="1:3" ht="15.75">
      <c r="A2089" s="1">
        <v>2007</v>
      </c>
      <c r="B2089">
        <v>22</v>
      </c>
      <c r="C2089">
        <v>12866175</v>
      </c>
    </row>
    <row r="2090" spans="1:3" ht="15.75">
      <c r="A2090" s="1">
        <v>2007</v>
      </c>
      <c r="B2090">
        <v>23</v>
      </c>
      <c r="C2090">
        <v>10339904</v>
      </c>
    </row>
    <row r="2091" spans="1:3" ht="15.75">
      <c r="A2091" s="1">
        <v>2007</v>
      </c>
      <c r="B2091">
        <v>24</v>
      </c>
      <c r="C2091">
        <v>8058847</v>
      </c>
    </row>
    <row r="2092" spans="1:3" ht="15.75">
      <c r="A2092" s="1">
        <v>2007</v>
      </c>
      <c r="B2092">
        <v>25</v>
      </c>
      <c r="C2092">
        <v>6738562</v>
      </c>
    </row>
    <row r="2093" spans="1:3" ht="15.75">
      <c r="A2093" s="1">
        <v>2007</v>
      </c>
      <c r="B2093">
        <v>26</v>
      </c>
      <c r="C2093">
        <v>4819945</v>
      </c>
    </row>
    <row r="2094" spans="1:3" ht="15.75">
      <c r="A2094" s="1">
        <v>2007</v>
      </c>
      <c r="B2094">
        <v>27</v>
      </c>
      <c r="C2094">
        <v>3233011</v>
      </c>
    </row>
    <row r="2095" spans="1:3" ht="15.75">
      <c r="A2095" s="1">
        <v>2007</v>
      </c>
      <c r="B2095">
        <v>28</v>
      </c>
      <c r="C2095">
        <v>3128224</v>
      </c>
    </row>
    <row r="2096" spans="1:3" ht="15.75">
      <c r="A2096" s="1">
        <v>2007</v>
      </c>
      <c r="B2096">
        <v>29</v>
      </c>
      <c r="C2096">
        <v>2811120</v>
      </c>
    </row>
    <row r="2097" spans="1:3" ht="15.75">
      <c r="A2097" s="1">
        <v>2007</v>
      </c>
      <c r="B2097">
        <v>30</v>
      </c>
      <c r="C2097">
        <v>2428796</v>
      </c>
    </row>
    <row r="2098" spans="1:3" ht="15.75">
      <c r="A2098" s="1">
        <v>2007</v>
      </c>
      <c r="B2098">
        <v>31</v>
      </c>
      <c r="C2098">
        <v>2371171</v>
      </c>
    </row>
    <row r="2099" spans="1:3" ht="15.75">
      <c r="A2099" s="1">
        <v>2007</v>
      </c>
      <c r="B2099">
        <v>32</v>
      </c>
      <c r="C2099">
        <v>2306509</v>
      </c>
    </row>
    <row r="2100" spans="1:3" ht="15.75">
      <c r="A2100" s="1">
        <v>2007</v>
      </c>
      <c r="B2100">
        <v>33</v>
      </c>
      <c r="C2100">
        <v>2306509</v>
      </c>
    </row>
    <row r="2101" spans="1:3" ht="15.75">
      <c r="A2101" s="1">
        <v>2007</v>
      </c>
      <c r="B2101">
        <v>34</v>
      </c>
      <c r="C2101">
        <v>2306509</v>
      </c>
    </row>
    <row r="2102" spans="1:3" ht="15.75">
      <c r="A2102" s="1">
        <v>2007</v>
      </c>
      <c r="B2102">
        <v>35</v>
      </c>
      <c r="C2102">
        <v>2514384</v>
      </c>
    </row>
    <row r="2103" spans="1:3" ht="15.75">
      <c r="A2103" s="1">
        <v>2007</v>
      </c>
      <c r="B2103">
        <v>36</v>
      </c>
      <c r="C2103">
        <v>2593417</v>
      </c>
    </row>
    <row r="2104" spans="1:3" ht="15.75">
      <c r="A2104" s="1">
        <v>2007</v>
      </c>
      <c r="B2104">
        <v>37</v>
      </c>
      <c r="C2104">
        <v>3584857</v>
      </c>
    </row>
    <row r="2105" spans="1:3" ht="15.75">
      <c r="A2105" s="1">
        <v>2007</v>
      </c>
      <c r="B2105">
        <v>38</v>
      </c>
      <c r="C2105">
        <v>4979408</v>
      </c>
    </row>
    <row r="2106" spans="1:3" ht="15.75">
      <c r="A2106" s="1">
        <v>2007</v>
      </c>
      <c r="B2106">
        <v>39</v>
      </c>
      <c r="C2106">
        <v>7228362</v>
      </c>
    </row>
    <row r="2107" spans="1:3" ht="15.75">
      <c r="A2107" s="1">
        <v>2007</v>
      </c>
      <c r="B2107">
        <v>40</v>
      </c>
      <c r="C2107">
        <v>11692299</v>
      </c>
    </row>
    <row r="2108" spans="1:3" ht="15.75">
      <c r="A2108" s="1">
        <v>2007</v>
      </c>
      <c r="B2108">
        <v>41</v>
      </c>
      <c r="C2108">
        <v>13837553</v>
      </c>
    </row>
    <row r="2109" spans="1:3" ht="15.75">
      <c r="A2109" s="1">
        <v>2007</v>
      </c>
      <c r="B2109">
        <v>42</v>
      </c>
      <c r="C2109">
        <v>16923526</v>
      </c>
    </row>
    <row r="2110" spans="1:3" ht="15.75">
      <c r="A2110" s="1">
        <v>2007</v>
      </c>
      <c r="B2110">
        <v>43</v>
      </c>
      <c r="C2110">
        <v>21544458</v>
      </c>
    </row>
    <row r="2111" spans="1:3" ht="15.75">
      <c r="A2111" s="1">
        <v>2007</v>
      </c>
      <c r="B2111">
        <v>44</v>
      </c>
      <c r="C2111">
        <v>23446633</v>
      </c>
    </row>
    <row r="2112" spans="1:3" ht="15.75">
      <c r="A2112" s="1">
        <v>2007</v>
      </c>
      <c r="B2112">
        <v>45</v>
      </c>
      <c r="C2112">
        <v>32418365</v>
      </c>
    </row>
    <row r="2113" spans="1:3" ht="15.75">
      <c r="A2113" s="1">
        <v>2007</v>
      </c>
      <c r="B2113">
        <v>46</v>
      </c>
      <c r="C2113">
        <v>33082834</v>
      </c>
    </row>
    <row r="2114" spans="1:3" ht="15.75">
      <c r="A2114" s="1">
        <v>2007</v>
      </c>
      <c r="B2114">
        <v>47</v>
      </c>
      <c r="C2114">
        <v>37086196</v>
      </c>
    </row>
    <row r="2115" spans="1:3" ht="15.75">
      <c r="A2115" s="1">
        <v>2007</v>
      </c>
      <c r="B2115">
        <v>48</v>
      </c>
      <c r="C2115">
        <v>40495069</v>
      </c>
    </row>
    <row r="2116" spans="1:3" ht="15.75">
      <c r="A2116" s="1">
        <v>2007</v>
      </c>
      <c r="B2116">
        <v>49</v>
      </c>
      <c r="C2116">
        <v>43185855</v>
      </c>
    </row>
    <row r="2117" spans="1:3" ht="15.75">
      <c r="A2117" s="1">
        <v>2007</v>
      </c>
      <c r="B2117">
        <v>50</v>
      </c>
      <c r="C2117">
        <v>45304778</v>
      </c>
    </row>
    <row r="2118" spans="1:3" ht="15.75">
      <c r="A2118" s="1">
        <v>2007</v>
      </c>
      <c r="B2118">
        <v>51</v>
      </c>
      <c r="C2118">
        <v>45431483</v>
      </c>
    </row>
    <row r="2119" spans="1:3" ht="15.75">
      <c r="A2119" s="1">
        <v>2007</v>
      </c>
      <c r="B2119">
        <v>52</v>
      </c>
      <c r="C2119">
        <v>46184106</v>
      </c>
    </row>
    <row r="2120" spans="1:3" ht="15.75">
      <c r="A2120" s="1">
        <v>2008</v>
      </c>
      <c r="B2120">
        <v>1</v>
      </c>
      <c r="C2120">
        <v>48030289</v>
      </c>
    </row>
    <row r="2121" spans="1:3" ht="15.75">
      <c r="A2121" s="1">
        <v>2008</v>
      </c>
      <c r="B2121">
        <v>2</v>
      </c>
      <c r="C2121">
        <v>49433674</v>
      </c>
    </row>
    <row r="2122" spans="1:3" ht="15.75">
      <c r="A2122" s="1">
        <v>2008</v>
      </c>
      <c r="B2122">
        <v>3</v>
      </c>
      <c r="C2122">
        <v>50832823</v>
      </c>
    </row>
    <row r="2123" spans="1:3" ht="15.75">
      <c r="A2123" s="1">
        <v>2008</v>
      </c>
      <c r="B2123">
        <v>4</v>
      </c>
      <c r="C2123">
        <v>52414421</v>
      </c>
    </row>
    <row r="2124" spans="1:3" ht="15.75">
      <c r="A2124" s="1">
        <v>2008</v>
      </c>
      <c r="B2124">
        <v>5</v>
      </c>
      <c r="C2124">
        <v>51236056</v>
      </c>
    </row>
    <row r="2125" spans="1:3" ht="15.75">
      <c r="A2125" s="1">
        <v>2008</v>
      </c>
      <c r="B2125">
        <v>6</v>
      </c>
      <c r="C2125">
        <v>48741985</v>
      </c>
    </row>
    <row r="2126" spans="1:3" ht="15.75">
      <c r="A2126" s="1">
        <v>2008</v>
      </c>
      <c r="B2126">
        <v>7</v>
      </c>
      <c r="C2126">
        <v>49455842</v>
      </c>
    </row>
    <row r="2127" spans="1:3" ht="15.75">
      <c r="A2127" s="1">
        <v>2008</v>
      </c>
      <c r="B2127">
        <v>8</v>
      </c>
      <c r="C2127">
        <v>45387816</v>
      </c>
    </row>
    <row r="2128" spans="1:3" ht="15.75">
      <c r="A2128" s="1">
        <v>2008</v>
      </c>
      <c r="B2128">
        <v>9</v>
      </c>
      <c r="C2128">
        <v>41278055</v>
      </c>
    </row>
    <row r="2129" spans="1:3" ht="15.75">
      <c r="A2129" s="1">
        <v>2008</v>
      </c>
      <c r="B2129">
        <v>10</v>
      </c>
      <c r="C2129">
        <v>38847170</v>
      </c>
    </row>
    <row r="2130" spans="1:3" ht="15.75">
      <c r="A2130" s="1">
        <v>2008</v>
      </c>
      <c r="B2130">
        <v>11</v>
      </c>
      <c r="C2130">
        <v>37783414</v>
      </c>
    </row>
    <row r="2131" spans="1:3" ht="15.75">
      <c r="A2131" s="1">
        <v>2008</v>
      </c>
      <c r="B2131">
        <v>12</v>
      </c>
      <c r="C2131">
        <v>37348900</v>
      </c>
    </row>
    <row r="2132" spans="1:3" ht="15.75">
      <c r="A2132" s="1">
        <v>2008</v>
      </c>
      <c r="B2132">
        <v>13</v>
      </c>
      <c r="C2132">
        <v>35942140</v>
      </c>
    </row>
    <row r="2133" spans="1:3" ht="15.75">
      <c r="A2133" s="1">
        <v>2008</v>
      </c>
      <c r="B2133">
        <v>14</v>
      </c>
      <c r="C2133">
        <v>32199280</v>
      </c>
    </row>
    <row r="2134" spans="1:3" ht="15.75">
      <c r="A2134" s="1">
        <v>2008</v>
      </c>
      <c r="B2134">
        <v>15</v>
      </c>
      <c r="C2134">
        <v>29965466</v>
      </c>
    </row>
    <row r="2135" spans="1:3" ht="15.75">
      <c r="A2135" s="1">
        <v>2008</v>
      </c>
      <c r="B2135">
        <v>16</v>
      </c>
      <c r="C2135">
        <v>29379731</v>
      </c>
    </row>
    <row r="2136" spans="1:3" ht="15.75">
      <c r="A2136" s="1">
        <v>2008</v>
      </c>
      <c r="B2136">
        <v>17</v>
      </c>
      <c r="C2136">
        <v>27239274</v>
      </c>
    </row>
    <row r="2137" spans="1:3" ht="15.75">
      <c r="A2137" s="1">
        <v>2008</v>
      </c>
      <c r="B2137">
        <v>18</v>
      </c>
      <c r="C2137">
        <v>23867700</v>
      </c>
    </row>
    <row r="2138" spans="1:3" ht="15.75">
      <c r="A2138" s="1">
        <v>2008</v>
      </c>
      <c r="B2138">
        <v>19</v>
      </c>
      <c r="C2138">
        <v>21304321</v>
      </c>
    </row>
    <row r="2139" spans="1:3" ht="15.75">
      <c r="A2139" s="1">
        <v>2008</v>
      </c>
      <c r="B2139">
        <v>20</v>
      </c>
      <c r="C2139">
        <v>17739229</v>
      </c>
    </row>
    <row r="2140" spans="1:3" ht="15.75">
      <c r="A2140" s="1">
        <v>2008</v>
      </c>
      <c r="B2140">
        <v>21</v>
      </c>
      <c r="C2140">
        <v>13461601</v>
      </c>
    </row>
    <row r="2141" spans="1:3" ht="15.75">
      <c r="A2141" s="1">
        <v>2008</v>
      </c>
      <c r="B2141">
        <v>22</v>
      </c>
      <c r="C2141">
        <v>10866612</v>
      </c>
    </row>
    <row r="2142" spans="1:3" ht="15.75">
      <c r="A2142" s="1">
        <v>2008</v>
      </c>
      <c r="B2142">
        <v>23</v>
      </c>
      <c r="C2142">
        <v>8819914</v>
      </c>
    </row>
    <row r="2143" spans="1:3" ht="15.75">
      <c r="A2143" s="1">
        <v>2008</v>
      </c>
      <c r="B2143">
        <v>24</v>
      </c>
      <c r="C2143">
        <v>7418181</v>
      </c>
    </row>
    <row r="2144" spans="1:3" ht="15.75">
      <c r="A2144" s="1">
        <v>2008</v>
      </c>
      <c r="B2144">
        <v>25</v>
      </c>
      <c r="C2144">
        <v>5411227</v>
      </c>
    </row>
    <row r="2145" spans="1:3" ht="15.75">
      <c r="A2145" s="1">
        <v>2008</v>
      </c>
      <c r="B2145">
        <v>26</v>
      </c>
      <c r="C2145">
        <v>3886271</v>
      </c>
    </row>
    <row r="2146" spans="1:3" ht="15.75">
      <c r="A2146" s="1">
        <v>2008</v>
      </c>
      <c r="B2146">
        <v>27</v>
      </c>
      <c r="C2146">
        <v>2883112</v>
      </c>
    </row>
    <row r="2147" spans="1:3" ht="15.75">
      <c r="A2147" s="1">
        <v>2008</v>
      </c>
      <c r="B2147">
        <v>28</v>
      </c>
      <c r="C2147">
        <v>2538897</v>
      </c>
    </row>
    <row r="2148" spans="1:3" ht="15.75">
      <c r="A2148" s="1">
        <v>2008</v>
      </c>
      <c r="B2148">
        <v>29</v>
      </c>
      <c r="C2148">
        <v>2352875</v>
      </c>
    </row>
    <row r="2149" spans="1:3" ht="15.75">
      <c r="A2149" s="1">
        <v>2008</v>
      </c>
      <c r="B2149">
        <v>30</v>
      </c>
      <c r="C2149">
        <v>2271331</v>
      </c>
    </row>
    <row r="2150" spans="1:3" ht="15.75">
      <c r="A2150" s="1">
        <v>2008</v>
      </c>
      <c r="B2150">
        <v>31</v>
      </c>
      <c r="C2150">
        <v>2233093</v>
      </c>
    </row>
    <row r="2151" spans="1:3" ht="15.75">
      <c r="A2151" s="1">
        <v>2008</v>
      </c>
      <c r="B2151">
        <v>32</v>
      </c>
      <c r="C2151">
        <v>2316028</v>
      </c>
    </row>
    <row r="2152" spans="1:3" ht="15.75">
      <c r="A2152" s="1">
        <v>2008</v>
      </c>
      <c r="B2152">
        <v>33</v>
      </c>
      <c r="C2152">
        <v>2434969</v>
      </c>
    </row>
    <row r="2153" spans="1:3" ht="15.75">
      <c r="A2153" s="1">
        <v>2008</v>
      </c>
      <c r="B2153">
        <v>34</v>
      </c>
      <c r="C2153">
        <v>2876133</v>
      </c>
    </row>
    <row r="2154" spans="1:3" ht="15.75">
      <c r="A2154" s="1">
        <v>2008</v>
      </c>
      <c r="B2154">
        <v>35</v>
      </c>
      <c r="C2154">
        <v>2912151</v>
      </c>
    </row>
    <row r="2155" spans="1:3" ht="15.75">
      <c r="A2155" s="1">
        <v>2008</v>
      </c>
      <c r="B2155">
        <v>36</v>
      </c>
      <c r="C2155">
        <v>3183742</v>
      </c>
    </row>
    <row r="2156" spans="1:3" ht="15.75">
      <c r="A2156" s="1">
        <v>2008</v>
      </c>
      <c r="B2156">
        <v>37</v>
      </c>
      <c r="C2156">
        <v>4735165</v>
      </c>
    </row>
    <row r="2157" spans="1:3" ht="15.75">
      <c r="A2157" s="1">
        <v>2008</v>
      </c>
      <c r="B2157">
        <v>38</v>
      </c>
      <c r="C2157">
        <v>6504202</v>
      </c>
    </row>
    <row r="2158" spans="1:3" ht="15.75">
      <c r="A2158" s="1">
        <v>2008</v>
      </c>
      <c r="B2158">
        <v>39</v>
      </c>
      <c r="C2158">
        <v>6930174</v>
      </c>
    </row>
    <row r="2159" spans="1:3" ht="15.75">
      <c r="A2159" s="1">
        <v>2008</v>
      </c>
      <c r="B2159">
        <v>40</v>
      </c>
      <c r="C2159">
        <v>7376307</v>
      </c>
    </row>
    <row r="2160" spans="1:3" ht="15.75">
      <c r="A2160" s="1">
        <v>2008</v>
      </c>
      <c r="B2160">
        <v>41</v>
      </c>
      <c r="C2160">
        <v>13467699</v>
      </c>
    </row>
    <row r="2161" spans="1:3" ht="15.75">
      <c r="A2161" s="1">
        <v>2008</v>
      </c>
      <c r="B2161">
        <v>42</v>
      </c>
      <c r="C2161">
        <v>18739937</v>
      </c>
    </row>
    <row r="2162" spans="1:3" ht="15.75">
      <c r="A2162" s="1">
        <v>2008</v>
      </c>
      <c r="B2162">
        <v>43</v>
      </c>
      <c r="C2162">
        <v>21246942</v>
      </c>
    </row>
    <row r="2163" spans="1:3" ht="15.75">
      <c r="A2163" s="1">
        <v>2008</v>
      </c>
      <c r="B2163">
        <v>44</v>
      </c>
      <c r="C2163">
        <v>24180196</v>
      </c>
    </row>
    <row r="2164" spans="1:3" ht="15.75">
      <c r="A2164" s="1">
        <v>2008</v>
      </c>
      <c r="B2164">
        <v>45</v>
      </c>
      <c r="C2164">
        <v>30462429</v>
      </c>
    </row>
    <row r="2165" spans="1:3" ht="15.75">
      <c r="A2165" s="1">
        <v>2008</v>
      </c>
      <c r="B2165">
        <v>46</v>
      </c>
      <c r="C2165">
        <v>31202549</v>
      </c>
    </row>
    <row r="2166" spans="1:3" ht="15.75">
      <c r="A2166" s="1">
        <v>2008</v>
      </c>
      <c r="B2166">
        <v>47</v>
      </c>
      <c r="C2166">
        <v>36742608</v>
      </c>
    </row>
    <row r="2167" spans="1:3" ht="15.75">
      <c r="A2167" s="1">
        <v>2008</v>
      </c>
      <c r="B2167">
        <v>48</v>
      </c>
      <c r="C2167">
        <v>35820303</v>
      </c>
    </row>
    <row r="2168" spans="1:3" ht="15.75">
      <c r="A2168" s="1">
        <v>2008</v>
      </c>
      <c r="B2168">
        <v>49</v>
      </c>
      <c r="C2168">
        <v>37625264</v>
      </c>
    </row>
    <row r="2169" spans="1:3" ht="15.75">
      <c r="A2169" s="1">
        <v>2008</v>
      </c>
      <c r="B2169">
        <v>50</v>
      </c>
      <c r="C2169">
        <v>44323143</v>
      </c>
    </row>
    <row r="2170" spans="1:3" ht="15.75">
      <c r="A2170" s="1">
        <v>2008</v>
      </c>
      <c r="B2170">
        <v>51</v>
      </c>
      <c r="C2170">
        <v>45962340</v>
      </c>
    </row>
    <row r="2171" spans="1:3" ht="15.75">
      <c r="A2171" s="1">
        <v>2008</v>
      </c>
      <c r="B2171">
        <v>52</v>
      </c>
      <c r="C2171">
        <v>47405764</v>
      </c>
    </row>
    <row r="2172" spans="1:3" ht="15.75">
      <c r="A2172" s="1">
        <v>2009</v>
      </c>
      <c r="B2172">
        <v>1</v>
      </c>
      <c r="C2172">
        <v>50366783</v>
      </c>
    </row>
    <row r="2173" spans="1:3" ht="15.75">
      <c r="A2173" s="1">
        <v>2009</v>
      </c>
      <c r="B2173">
        <v>2</v>
      </c>
      <c r="C2173">
        <v>49056136</v>
      </c>
    </row>
    <row r="2174" spans="1:3" ht="15.75">
      <c r="A2174" s="1">
        <v>2009</v>
      </c>
      <c r="B2174">
        <v>3</v>
      </c>
      <c r="C2174">
        <v>46628292</v>
      </c>
    </row>
    <row r="2175" spans="1:3" ht="15.75">
      <c r="A2175" s="1">
        <v>2009</v>
      </c>
      <c r="B2175">
        <v>4</v>
      </c>
      <c r="C2175">
        <v>46554881</v>
      </c>
    </row>
    <row r="2176" spans="1:3" ht="15.75">
      <c r="A2176" s="1">
        <v>2009</v>
      </c>
      <c r="B2176">
        <v>5</v>
      </c>
      <c r="C2176">
        <v>45612500</v>
      </c>
    </row>
    <row r="2177" spans="1:3" ht="15.75">
      <c r="A2177" s="1">
        <v>2009</v>
      </c>
      <c r="B2177">
        <v>6</v>
      </c>
      <c r="C2177">
        <v>43209656</v>
      </c>
    </row>
    <row r="2178" spans="1:3" ht="15.75">
      <c r="A2178" s="1">
        <v>2009</v>
      </c>
      <c r="B2178">
        <v>7</v>
      </c>
      <c r="C2178">
        <v>45379700</v>
      </c>
    </row>
    <row r="2179" spans="1:3" ht="15.75">
      <c r="A2179" s="1">
        <v>2009</v>
      </c>
      <c r="B2179">
        <v>8</v>
      </c>
      <c r="C2179">
        <v>45779791</v>
      </c>
    </row>
    <row r="2180" spans="1:3" ht="15.75">
      <c r="A2180" s="1">
        <v>2009</v>
      </c>
      <c r="B2180">
        <v>9</v>
      </c>
      <c r="C2180">
        <v>45241620</v>
      </c>
    </row>
    <row r="2181" spans="1:3" ht="15.75">
      <c r="A2181" s="1">
        <v>2009</v>
      </c>
      <c r="B2181">
        <v>10</v>
      </c>
      <c r="C2181">
        <v>41974095</v>
      </c>
    </row>
    <row r="2182" spans="1:3" ht="15.75">
      <c r="A2182" s="1">
        <v>2009</v>
      </c>
      <c r="B2182">
        <v>11</v>
      </c>
      <c r="C2182">
        <v>39381938</v>
      </c>
    </row>
    <row r="2183" spans="1:3" ht="15.75">
      <c r="A2183" s="1">
        <v>2009</v>
      </c>
      <c r="B2183">
        <v>12</v>
      </c>
      <c r="C2183">
        <v>38807898</v>
      </c>
    </row>
    <row r="2184" spans="1:3" ht="15.75">
      <c r="A2184" s="1">
        <v>2009</v>
      </c>
      <c r="B2184">
        <v>13</v>
      </c>
      <c r="C2184">
        <v>37875339</v>
      </c>
    </row>
    <row r="2185" spans="1:3" ht="15.75">
      <c r="A2185" s="1">
        <v>2009</v>
      </c>
      <c r="B2185">
        <v>14</v>
      </c>
      <c r="C2185">
        <v>34410425</v>
      </c>
    </row>
    <row r="2186" spans="1:3" ht="15.75">
      <c r="A2186" s="1">
        <v>2009</v>
      </c>
      <c r="B2186">
        <v>15</v>
      </c>
      <c r="C2186">
        <v>31759827</v>
      </c>
    </row>
    <row r="2187" spans="1:3" ht="15.75">
      <c r="A2187" s="1">
        <v>2009</v>
      </c>
      <c r="B2187">
        <v>16</v>
      </c>
      <c r="C2187">
        <v>28277321</v>
      </c>
    </row>
    <row r="2188" spans="1:3" ht="15.75">
      <c r="A2188" s="1">
        <v>2009</v>
      </c>
      <c r="B2188">
        <v>17</v>
      </c>
      <c r="C2188">
        <v>27209627</v>
      </c>
    </row>
    <row r="2189" spans="1:3" ht="15.75">
      <c r="A2189" s="1">
        <v>2009</v>
      </c>
      <c r="B2189">
        <v>18</v>
      </c>
      <c r="C2189">
        <v>22923130</v>
      </c>
    </row>
    <row r="2190" spans="1:3" ht="15.75">
      <c r="A2190" s="1">
        <v>2009</v>
      </c>
      <c r="B2190">
        <v>19</v>
      </c>
      <c r="C2190">
        <v>19837919</v>
      </c>
    </row>
    <row r="2191" spans="1:3" ht="15.75">
      <c r="A2191" s="1">
        <v>2009</v>
      </c>
      <c r="B2191">
        <v>20</v>
      </c>
      <c r="C2191">
        <v>19529287</v>
      </c>
    </row>
    <row r="2192" spans="1:3" ht="15.75">
      <c r="A2192" s="1">
        <v>2009</v>
      </c>
      <c r="B2192">
        <v>21</v>
      </c>
      <c r="C2192">
        <v>16513122</v>
      </c>
    </row>
    <row r="2193" spans="1:3" ht="15.75">
      <c r="A2193" s="1">
        <v>2009</v>
      </c>
      <c r="B2193">
        <v>22</v>
      </c>
      <c r="C2193">
        <v>13653110</v>
      </c>
    </row>
    <row r="2194" spans="1:3" ht="15.75">
      <c r="A2194" s="1">
        <v>2009</v>
      </c>
      <c r="B2194">
        <v>23</v>
      </c>
      <c r="C2194">
        <v>9875277</v>
      </c>
    </row>
    <row r="2195" spans="1:3" ht="15.75">
      <c r="A2195" s="1">
        <v>2009</v>
      </c>
      <c r="B2195">
        <v>24</v>
      </c>
      <c r="C2195">
        <v>7827720</v>
      </c>
    </row>
    <row r="2196" spans="1:3" ht="15.75">
      <c r="A2196" s="1">
        <v>2009</v>
      </c>
      <c r="B2196">
        <v>25</v>
      </c>
      <c r="C2196">
        <v>5836473</v>
      </c>
    </row>
    <row r="2197" spans="1:3" ht="15.75">
      <c r="A2197" s="1">
        <v>2009</v>
      </c>
      <c r="B2197">
        <v>26</v>
      </c>
      <c r="C2197">
        <v>4628778</v>
      </c>
    </row>
    <row r="2198" spans="1:3" ht="15.75">
      <c r="A2198" s="1">
        <v>2009</v>
      </c>
      <c r="B2198">
        <v>27</v>
      </c>
      <c r="C2198">
        <v>3073566</v>
      </c>
    </row>
    <row r="2199" spans="1:3" ht="15.75">
      <c r="A2199" s="1">
        <v>2009</v>
      </c>
      <c r="B2199">
        <v>28</v>
      </c>
      <c r="C2199">
        <v>2852306</v>
      </c>
    </row>
    <row r="2200" spans="1:3" ht="15.75">
      <c r="A2200" s="1">
        <v>2009</v>
      </c>
      <c r="B2200">
        <v>29</v>
      </c>
      <c r="C2200">
        <v>2545164</v>
      </c>
    </row>
    <row r="2201" spans="1:3" ht="15.75">
      <c r="A2201" s="1">
        <v>2009</v>
      </c>
      <c r="B2201">
        <v>30</v>
      </c>
      <c r="C2201">
        <v>2465129</v>
      </c>
    </row>
    <row r="2202" spans="1:3" ht="15.75">
      <c r="A2202" s="1">
        <v>2009</v>
      </c>
      <c r="B2202">
        <v>31</v>
      </c>
      <c r="C2202">
        <v>2348520</v>
      </c>
    </row>
    <row r="2203" spans="1:3" ht="15.75">
      <c r="A2203" s="1">
        <v>2009</v>
      </c>
      <c r="B2203">
        <v>32</v>
      </c>
      <c r="C2203">
        <v>2308874</v>
      </c>
    </row>
    <row r="2204" spans="1:3" ht="15.75">
      <c r="A2204" s="1">
        <v>2009</v>
      </c>
      <c r="B2204">
        <v>33</v>
      </c>
      <c r="C2204">
        <v>2308874</v>
      </c>
    </row>
    <row r="2205" spans="1:3" ht="15.75">
      <c r="A2205" s="1">
        <v>2009</v>
      </c>
      <c r="B2205">
        <v>34</v>
      </c>
      <c r="C2205">
        <v>2272607</v>
      </c>
    </row>
    <row r="2206" spans="1:3" ht="15.75">
      <c r="A2206" s="1">
        <v>2009</v>
      </c>
      <c r="B2206">
        <v>35</v>
      </c>
      <c r="C2206">
        <v>2390100</v>
      </c>
    </row>
    <row r="2207" spans="1:3" ht="15.75">
      <c r="A2207" s="1">
        <v>2009</v>
      </c>
      <c r="B2207">
        <v>36</v>
      </c>
      <c r="C2207">
        <v>2747137</v>
      </c>
    </row>
    <row r="2208" spans="1:3" ht="15.75">
      <c r="A2208" s="1">
        <v>2009</v>
      </c>
      <c r="B2208">
        <v>37</v>
      </c>
      <c r="C2208">
        <v>3252711</v>
      </c>
    </row>
    <row r="2209" spans="1:3" ht="15.75">
      <c r="A2209" s="1">
        <v>2009</v>
      </c>
      <c r="B2209">
        <v>38</v>
      </c>
      <c r="C2209">
        <v>3831115</v>
      </c>
    </row>
    <row r="2210" spans="1:3" ht="15.75">
      <c r="A2210" s="1">
        <v>2009</v>
      </c>
      <c r="B2210">
        <v>39</v>
      </c>
      <c r="C2210">
        <v>6291973</v>
      </c>
    </row>
    <row r="2211" spans="1:3" ht="15.75">
      <c r="A2211" s="1">
        <v>2009</v>
      </c>
      <c r="B2211">
        <v>40</v>
      </c>
      <c r="C2211">
        <v>8308045</v>
      </c>
    </row>
    <row r="2212" spans="1:3" ht="15.75">
      <c r="A2212" s="1">
        <v>2009</v>
      </c>
      <c r="B2212">
        <v>41</v>
      </c>
      <c r="C2212">
        <v>22183957</v>
      </c>
    </row>
    <row r="2213" spans="1:3" ht="15.75">
      <c r="A2213" s="1">
        <v>2009</v>
      </c>
      <c r="B2213">
        <v>42</v>
      </c>
      <c r="C2213">
        <v>18714072</v>
      </c>
    </row>
    <row r="2214" spans="1:3" ht="15.75">
      <c r="A2214" s="1">
        <v>2009</v>
      </c>
      <c r="B2214">
        <v>43</v>
      </c>
      <c r="C2214">
        <v>24870983</v>
      </c>
    </row>
    <row r="2215" spans="1:3" ht="15.75">
      <c r="A2215" s="1">
        <v>2009</v>
      </c>
      <c r="B2215">
        <v>44</v>
      </c>
      <c r="C2215">
        <v>29663616</v>
      </c>
    </row>
    <row r="2216" spans="1:3" ht="15.75">
      <c r="A2216" s="1">
        <v>2009</v>
      </c>
      <c r="B2216">
        <v>45</v>
      </c>
      <c r="C2216">
        <v>31175743</v>
      </c>
    </row>
    <row r="2217" spans="1:3" ht="15.75">
      <c r="A2217" s="1">
        <v>2009</v>
      </c>
      <c r="B2217">
        <v>46</v>
      </c>
      <c r="C2217">
        <v>37955243</v>
      </c>
    </row>
    <row r="2218" spans="1:3" ht="15.75">
      <c r="A2218" s="1">
        <v>2009</v>
      </c>
      <c r="B2218">
        <v>47</v>
      </c>
      <c r="C2218">
        <v>35905613</v>
      </c>
    </row>
    <row r="2219" spans="1:3" ht="15.75">
      <c r="A2219" s="1">
        <v>2009</v>
      </c>
      <c r="B2219">
        <v>48</v>
      </c>
      <c r="C2219">
        <v>35547813</v>
      </c>
    </row>
    <row r="2220" spans="1:3" ht="15.75">
      <c r="A2220" s="1">
        <v>2009</v>
      </c>
      <c r="B2220">
        <v>49</v>
      </c>
      <c r="C2220">
        <v>41596468</v>
      </c>
    </row>
    <row r="2221" spans="1:3" ht="15.75">
      <c r="A2221" s="1">
        <v>2009</v>
      </c>
      <c r="B2221">
        <v>50</v>
      </c>
      <c r="C2221">
        <v>47494055</v>
      </c>
    </row>
    <row r="2222" spans="1:3" ht="15.75">
      <c r="A2222" s="1">
        <v>2009</v>
      </c>
      <c r="B2222">
        <v>51</v>
      </c>
      <c r="C2222">
        <v>49239361</v>
      </c>
    </row>
    <row r="2223" spans="1:3" ht="15.75">
      <c r="A2223" s="1">
        <v>2009</v>
      </c>
      <c r="B2223">
        <v>52</v>
      </c>
      <c r="C2223">
        <v>46303217</v>
      </c>
    </row>
    <row r="2224" spans="1:3" ht="15.75">
      <c r="A2224" s="1">
        <v>2010</v>
      </c>
      <c r="B2224">
        <v>1</v>
      </c>
      <c r="C2224">
        <v>49269196</v>
      </c>
    </row>
    <row r="2225" spans="1:3" ht="15.75">
      <c r="A2225" s="1">
        <v>2010</v>
      </c>
      <c r="B2225">
        <v>2</v>
      </c>
      <c r="C2225">
        <v>49958871</v>
      </c>
    </row>
    <row r="2226" spans="1:3" ht="15.75">
      <c r="A2226" s="1">
        <v>2010</v>
      </c>
      <c r="B2226">
        <v>3</v>
      </c>
      <c r="C2226">
        <v>46903531</v>
      </c>
    </row>
    <row r="2227" spans="1:3" ht="15.75">
      <c r="A2227" s="1">
        <v>2010</v>
      </c>
      <c r="B2227">
        <v>4</v>
      </c>
      <c r="C2227">
        <v>48580047</v>
      </c>
    </row>
    <row r="2228" spans="1:3" ht="15.75">
      <c r="A2228" s="1">
        <v>2010</v>
      </c>
      <c r="B2228">
        <v>5</v>
      </c>
      <c r="C2228">
        <v>49772769</v>
      </c>
    </row>
    <row r="2229" spans="1:3" ht="15.75">
      <c r="A2229" s="1">
        <v>2010</v>
      </c>
      <c r="B2229">
        <v>6</v>
      </c>
      <c r="C2229">
        <v>49921220</v>
      </c>
    </row>
    <row r="2230" spans="1:3" ht="15.75">
      <c r="A2230" s="1">
        <v>2010</v>
      </c>
      <c r="B2230">
        <v>7</v>
      </c>
      <c r="C2230">
        <v>52956581</v>
      </c>
    </row>
    <row r="2231" spans="1:3" ht="15.75">
      <c r="A2231" s="1">
        <v>2010</v>
      </c>
      <c r="B2231">
        <v>8</v>
      </c>
      <c r="C2231">
        <v>47538326</v>
      </c>
    </row>
    <row r="2232" spans="1:3" ht="15.75">
      <c r="A2232" s="1">
        <v>2010</v>
      </c>
      <c r="B2232">
        <v>9</v>
      </c>
      <c r="C2232">
        <v>45007500</v>
      </c>
    </row>
    <row r="2233" spans="1:3" ht="15.75">
      <c r="A2233" s="1">
        <v>2010</v>
      </c>
      <c r="B2233">
        <v>10</v>
      </c>
      <c r="C2233">
        <v>46973538</v>
      </c>
    </row>
    <row r="2234" spans="1:3" ht="15.75">
      <c r="A2234" s="1">
        <v>2010</v>
      </c>
      <c r="B2234">
        <v>11</v>
      </c>
      <c r="C2234">
        <v>43279237</v>
      </c>
    </row>
    <row r="2235" spans="1:3" ht="15.75">
      <c r="A2235" s="1">
        <v>2010</v>
      </c>
      <c r="B2235">
        <v>12</v>
      </c>
      <c r="C2235">
        <v>38720668</v>
      </c>
    </row>
    <row r="2236" spans="1:3" ht="15.75">
      <c r="A2236" s="1">
        <v>2010</v>
      </c>
      <c r="B2236">
        <v>13</v>
      </c>
      <c r="C2236">
        <v>36813568</v>
      </c>
    </row>
    <row r="2237" spans="1:3" ht="15.75">
      <c r="A2237" s="1">
        <v>2010</v>
      </c>
      <c r="B2237">
        <v>14</v>
      </c>
      <c r="C2237">
        <v>34780831</v>
      </c>
    </row>
    <row r="2238" spans="1:3" ht="15.75">
      <c r="A2238" s="1">
        <v>2010</v>
      </c>
      <c r="B2238">
        <v>15</v>
      </c>
      <c r="C2238">
        <v>32628888</v>
      </c>
    </row>
    <row r="2239" spans="1:3" ht="15.75">
      <c r="A2239" s="1">
        <v>2010</v>
      </c>
      <c r="B2239">
        <v>16</v>
      </c>
      <c r="C2239">
        <v>27660242</v>
      </c>
    </row>
    <row r="2240" spans="1:3" ht="15.75">
      <c r="A2240" s="1">
        <v>2010</v>
      </c>
      <c r="B2240">
        <v>17</v>
      </c>
      <c r="C2240">
        <v>25772243</v>
      </c>
    </row>
    <row r="2241" spans="1:3" ht="15.75">
      <c r="A2241" s="1">
        <v>2010</v>
      </c>
      <c r="B2241">
        <v>18</v>
      </c>
      <c r="C2241">
        <v>20643482</v>
      </c>
    </row>
    <row r="2242" spans="1:3" ht="15.75">
      <c r="A2242" s="1">
        <v>2010</v>
      </c>
      <c r="B2242">
        <v>19</v>
      </c>
      <c r="C2242">
        <v>19651545</v>
      </c>
    </row>
    <row r="2243" spans="1:3" ht="15.75">
      <c r="A2243" s="1">
        <v>2010</v>
      </c>
      <c r="B2243">
        <v>20</v>
      </c>
      <c r="C2243">
        <v>15943203</v>
      </c>
    </row>
    <row r="2244" spans="1:3" ht="15.75">
      <c r="A2244" s="1">
        <v>2010</v>
      </c>
      <c r="B2244">
        <v>21</v>
      </c>
      <c r="C2244">
        <v>13358709</v>
      </c>
    </row>
    <row r="2245" spans="1:3" ht="15.75">
      <c r="A2245" s="1">
        <v>2010</v>
      </c>
      <c r="B2245">
        <v>22</v>
      </c>
      <c r="C2245">
        <v>10320460</v>
      </c>
    </row>
    <row r="2246" spans="1:3" ht="15.75">
      <c r="A2246" s="1">
        <v>2010</v>
      </c>
      <c r="B2246">
        <v>23</v>
      </c>
      <c r="C2246">
        <v>9330904</v>
      </c>
    </row>
    <row r="2247" spans="1:3" ht="15.75">
      <c r="A2247" s="1">
        <v>2010</v>
      </c>
      <c r="B2247">
        <v>24</v>
      </c>
      <c r="C2247">
        <v>7012038</v>
      </c>
    </row>
    <row r="2248" spans="1:3" ht="15.75">
      <c r="A2248" s="1">
        <v>2010</v>
      </c>
      <c r="B2248">
        <v>25</v>
      </c>
      <c r="C2248">
        <v>4888861</v>
      </c>
    </row>
    <row r="2249" spans="1:3" ht="15.75">
      <c r="A2249" s="1">
        <v>2010</v>
      </c>
      <c r="B2249">
        <v>26</v>
      </c>
      <c r="C2249">
        <v>3717936</v>
      </c>
    </row>
    <row r="2250" spans="1:3" ht="15.75">
      <c r="A2250" s="1">
        <v>2010</v>
      </c>
      <c r="B2250">
        <v>27</v>
      </c>
      <c r="C2250">
        <v>3008093</v>
      </c>
    </row>
    <row r="2251" spans="1:3" ht="15.75">
      <c r="A2251" s="1">
        <v>2010</v>
      </c>
      <c r="B2251">
        <v>28</v>
      </c>
      <c r="C2251">
        <v>2609943</v>
      </c>
    </row>
    <row r="2252" spans="1:3" ht="15.75">
      <c r="A2252" s="1">
        <v>2010</v>
      </c>
      <c r="B2252">
        <v>29</v>
      </c>
      <c r="C2252">
        <v>2390967</v>
      </c>
    </row>
    <row r="2253" spans="1:3" ht="15.75">
      <c r="A2253" s="1">
        <v>2010</v>
      </c>
      <c r="B2253">
        <v>30</v>
      </c>
      <c r="C2253">
        <v>2313828</v>
      </c>
    </row>
    <row r="2254" spans="1:3" ht="15.75">
      <c r="A2254" s="1">
        <v>2010</v>
      </c>
      <c r="B2254">
        <v>31</v>
      </c>
      <c r="C2254">
        <v>2313706</v>
      </c>
    </row>
    <row r="2255" spans="1:3" ht="15.75">
      <c r="A2255" s="1">
        <v>2010</v>
      </c>
      <c r="B2255">
        <v>32</v>
      </c>
      <c r="C2255">
        <v>2389128</v>
      </c>
    </row>
    <row r="2256" spans="1:3" ht="15.75">
      <c r="A2256" s="1">
        <v>2010</v>
      </c>
      <c r="B2256">
        <v>33</v>
      </c>
      <c r="C2256">
        <v>2311736</v>
      </c>
    </row>
    <row r="2257" spans="1:3" ht="15.75">
      <c r="A2257" s="1">
        <v>2010</v>
      </c>
      <c r="B2257">
        <v>34</v>
      </c>
      <c r="C2257">
        <v>2334839</v>
      </c>
    </row>
    <row r="2258" spans="1:3" ht="15.75">
      <c r="A2258" s="1">
        <v>2010</v>
      </c>
      <c r="B2258">
        <v>35</v>
      </c>
      <c r="C2258">
        <v>2358185</v>
      </c>
    </row>
    <row r="2259" spans="1:3" ht="15.75">
      <c r="A2259" s="1">
        <v>2010</v>
      </c>
      <c r="B2259">
        <v>36</v>
      </c>
      <c r="C2259">
        <v>2762500</v>
      </c>
    </row>
    <row r="2260" spans="1:3" ht="15.75">
      <c r="A2260" s="1">
        <v>2010</v>
      </c>
      <c r="B2260">
        <v>37</v>
      </c>
      <c r="C2260">
        <v>3269572</v>
      </c>
    </row>
    <row r="2261" spans="1:3" ht="15.75">
      <c r="A2261" s="1">
        <v>2010</v>
      </c>
      <c r="B2261">
        <v>38</v>
      </c>
      <c r="C2261">
        <v>5244445</v>
      </c>
    </row>
    <row r="2262" spans="1:3" ht="15.75">
      <c r="A2262" s="1">
        <v>2010</v>
      </c>
      <c r="B2262">
        <v>39</v>
      </c>
      <c r="C2262">
        <v>7876781</v>
      </c>
    </row>
    <row r="2263" spans="1:3" ht="15.75">
      <c r="A2263" s="1">
        <v>2010</v>
      </c>
      <c r="B2263">
        <v>40</v>
      </c>
      <c r="C2263">
        <v>10346168</v>
      </c>
    </row>
    <row r="2264" spans="1:3" ht="15.75">
      <c r="A2264" s="1">
        <v>2010</v>
      </c>
      <c r="B2264">
        <v>41</v>
      </c>
      <c r="C2264">
        <v>14994148</v>
      </c>
    </row>
    <row r="2265" spans="1:3" ht="15.75">
      <c r="A2265" s="1">
        <v>2010</v>
      </c>
      <c r="B2265">
        <v>42</v>
      </c>
      <c r="C2265">
        <v>17555390</v>
      </c>
    </row>
    <row r="2266" spans="1:3" ht="15.75">
      <c r="A2266" s="1">
        <v>2010</v>
      </c>
      <c r="B2266">
        <v>43</v>
      </c>
      <c r="C2266">
        <v>24006994</v>
      </c>
    </row>
    <row r="2267" spans="1:3" ht="15.75">
      <c r="A2267" s="1">
        <v>2010</v>
      </c>
      <c r="B2267">
        <v>44</v>
      </c>
      <c r="C2267">
        <v>25054583</v>
      </c>
    </row>
    <row r="2268" spans="1:3" ht="15.75">
      <c r="A2268" s="1">
        <v>2010</v>
      </c>
      <c r="B2268">
        <v>45</v>
      </c>
      <c r="C2268">
        <v>23443206</v>
      </c>
    </row>
    <row r="2269" spans="1:3" ht="15.75">
      <c r="A2269" s="1">
        <v>2010</v>
      </c>
      <c r="B2269">
        <v>46</v>
      </c>
      <c r="C2269">
        <v>30763808</v>
      </c>
    </row>
    <row r="2270" spans="1:3" ht="15.75">
      <c r="A2270" s="1">
        <v>2010</v>
      </c>
      <c r="B2270">
        <v>47</v>
      </c>
      <c r="C2270">
        <v>39599258</v>
      </c>
    </row>
    <row r="2271" spans="1:3" ht="15.75">
      <c r="A2271" s="1">
        <v>2010</v>
      </c>
      <c r="B2271">
        <v>48</v>
      </c>
      <c r="C2271">
        <v>43686090</v>
      </c>
    </row>
    <row r="2272" spans="1:3" ht="15.75">
      <c r="A2272" s="1">
        <v>2010</v>
      </c>
      <c r="B2272">
        <v>49</v>
      </c>
      <c r="C2272">
        <v>45032732</v>
      </c>
    </row>
    <row r="2273" spans="1:3" ht="15.75">
      <c r="A2273" s="1">
        <v>2010</v>
      </c>
      <c r="B2273">
        <v>50</v>
      </c>
      <c r="C2273">
        <v>44813200</v>
      </c>
    </row>
    <row r="2274" spans="1:3" ht="15.75">
      <c r="A2274" s="1">
        <v>2010</v>
      </c>
      <c r="B2274">
        <v>51</v>
      </c>
      <c r="C2274">
        <v>46275769</v>
      </c>
    </row>
    <row r="2275" spans="1:3" ht="15.75">
      <c r="A2275" s="1">
        <v>2010</v>
      </c>
      <c r="B2275">
        <v>52</v>
      </c>
      <c r="C2275">
        <v>47745462</v>
      </c>
    </row>
    <row r="2276" spans="1:3" ht="15.75">
      <c r="A2276" s="1">
        <v>2010</v>
      </c>
      <c r="B2276">
        <v>53</v>
      </c>
      <c r="C2276">
        <v>49669280</v>
      </c>
    </row>
    <row r="2277" spans="1:3" ht="15.75">
      <c r="A2277" s="1">
        <v>2011</v>
      </c>
      <c r="B2277">
        <v>1</v>
      </c>
      <c r="C2277">
        <v>49328401</v>
      </c>
    </row>
    <row r="2278" spans="1:3" ht="15.75">
      <c r="A2278" s="1">
        <v>2011</v>
      </c>
      <c r="B2278">
        <v>2</v>
      </c>
      <c r="C2278">
        <v>47923149</v>
      </c>
    </row>
    <row r="2279" spans="1:3" ht="15.75">
      <c r="A2279" s="1">
        <v>2011</v>
      </c>
      <c r="B2279">
        <v>3</v>
      </c>
      <c r="C2279">
        <v>50192561</v>
      </c>
    </row>
    <row r="2280" spans="1:3" ht="15.75">
      <c r="A2280" s="1">
        <v>2011</v>
      </c>
      <c r="B2280">
        <v>4</v>
      </c>
      <c r="C2280">
        <v>48733975</v>
      </c>
    </row>
    <row r="2281" spans="1:3" ht="15.75">
      <c r="A2281" s="1">
        <v>2011</v>
      </c>
      <c r="B2281">
        <v>5</v>
      </c>
      <c r="C2281">
        <v>47312404</v>
      </c>
    </row>
    <row r="2282" spans="1:3" ht="15.75">
      <c r="A2282" s="1">
        <v>2011</v>
      </c>
      <c r="B2282">
        <v>6</v>
      </c>
      <c r="C2282">
        <v>46803365</v>
      </c>
    </row>
    <row r="2283" spans="1:3" ht="15.75">
      <c r="A2283" s="1">
        <v>2011</v>
      </c>
      <c r="B2283">
        <v>7</v>
      </c>
      <c r="C2283">
        <v>48499597</v>
      </c>
    </row>
    <row r="2284" spans="1:3" ht="15.75">
      <c r="A2284" s="1">
        <v>2011</v>
      </c>
      <c r="B2284">
        <v>8</v>
      </c>
      <c r="C2284">
        <v>49724292</v>
      </c>
    </row>
    <row r="2285" spans="1:3" ht="15.75">
      <c r="A2285" s="1">
        <v>2011</v>
      </c>
      <c r="B2285">
        <v>9</v>
      </c>
      <c r="C2285">
        <v>45875923</v>
      </c>
    </row>
    <row r="2286" spans="1:3" ht="15.75">
      <c r="A2286" s="1">
        <v>2011</v>
      </c>
      <c r="B2286">
        <v>10</v>
      </c>
      <c r="C2286">
        <v>43485744</v>
      </c>
    </row>
    <row r="2287" spans="1:3" ht="15.75">
      <c r="A2287" s="1">
        <v>2011</v>
      </c>
      <c r="B2287">
        <v>11</v>
      </c>
      <c r="C2287">
        <v>42323172</v>
      </c>
    </row>
    <row r="2288" spans="1:3" ht="15.75">
      <c r="A2288" s="1">
        <v>2011</v>
      </c>
      <c r="B2288">
        <v>12</v>
      </c>
      <c r="C2288">
        <v>40947147</v>
      </c>
    </row>
    <row r="2289" spans="1:3" ht="15.75">
      <c r="A2289" s="1">
        <v>2011</v>
      </c>
      <c r="B2289">
        <v>13</v>
      </c>
      <c r="C2289">
        <v>37536669</v>
      </c>
    </row>
    <row r="2290" spans="1:3" ht="15.75">
      <c r="A2290" s="1">
        <v>2011</v>
      </c>
      <c r="B2290">
        <v>14</v>
      </c>
      <c r="C2290">
        <v>34705897</v>
      </c>
    </row>
    <row r="2291" spans="1:3" ht="15.75">
      <c r="A2291" s="1">
        <v>2011</v>
      </c>
      <c r="B2291">
        <v>15</v>
      </c>
      <c r="C2291">
        <v>30805493</v>
      </c>
    </row>
    <row r="2292" spans="1:3" ht="15.75">
      <c r="A2292" s="1">
        <v>2011</v>
      </c>
      <c r="B2292">
        <v>16</v>
      </c>
      <c r="C2292">
        <v>24914934</v>
      </c>
    </row>
    <row r="2293" spans="1:3" ht="15.75">
      <c r="A2293" s="1">
        <v>2011</v>
      </c>
      <c r="B2293">
        <v>17</v>
      </c>
      <c r="C2293">
        <v>22974447</v>
      </c>
    </row>
    <row r="2294" spans="1:3" ht="15.75">
      <c r="A2294" s="1">
        <v>2011</v>
      </c>
      <c r="B2294">
        <v>18</v>
      </c>
      <c r="C2294">
        <v>20025907</v>
      </c>
    </row>
    <row r="2295" spans="1:3" ht="15.75">
      <c r="A2295" s="1">
        <v>2011</v>
      </c>
      <c r="B2295">
        <v>19</v>
      </c>
      <c r="C2295">
        <v>17852061</v>
      </c>
    </row>
    <row r="2296" spans="1:3" ht="15.75">
      <c r="A2296" s="1">
        <v>2011</v>
      </c>
      <c r="B2296">
        <v>20</v>
      </c>
      <c r="C2296">
        <v>16461176</v>
      </c>
    </row>
    <row r="2297" spans="1:3" ht="15.75">
      <c r="A2297" s="1">
        <v>2011</v>
      </c>
      <c r="B2297">
        <v>21</v>
      </c>
      <c r="C2297">
        <v>12103188</v>
      </c>
    </row>
    <row r="2298" spans="1:3" ht="15.75">
      <c r="A2298" s="1">
        <v>2011</v>
      </c>
      <c r="B2298">
        <v>22</v>
      </c>
      <c r="C2298">
        <v>9882519</v>
      </c>
    </row>
    <row r="2299" spans="1:3" ht="15.75">
      <c r="A2299" s="1">
        <v>2011</v>
      </c>
      <c r="B2299">
        <v>23</v>
      </c>
      <c r="C2299">
        <v>7401668</v>
      </c>
    </row>
    <row r="2300" spans="1:3" ht="15.75">
      <c r="A2300" s="1">
        <v>2011</v>
      </c>
      <c r="B2300">
        <v>24</v>
      </c>
      <c r="C2300">
        <v>5447584</v>
      </c>
    </row>
    <row r="2301" spans="1:3" ht="15.75">
      <c r="A2301" s="1">
        <v>2011</v>
      </c>
      <c r="B2301">
        <v>25</v>
      </c>
      <c r="C2301">
        <v>3447091</v>
      </c>
    </row>
    <row r="2302" spans="1:3" ht="15.75">
      <c r="A2302" s="1">
        <v>2011</v>
      </c>
      <c r="B2302">
        <v>26</v>
      </c>
      <c r="C2302">
        <v>2667931</v>
      </c>
    </row>
    <row r="2303" spans="1:3" ht="15.75">
      <c r="A2303" s="1">
        <v>2011</v>
      </c>
      <c r="B2303">
        <v>27</v>
      </c>
      <c r="C2303">
        <v>2548668</v>
      </c>
    </row>
    <row r="2304" spans="1:3" ht="15.75">
      <c r="A2304" s="1">
        <v>2011</v>
      </c>
      <c r="B2304">
        <v>28</v>
      </c>
      <c r="C2304">
        <v>2494465</v>
      </c>
    </row>
    <row r="2305" spans="1:3" ht="15.75">
      <c r="A2305" s="1">
        <v>2011</v>
      </c>
      <c r="B2305">
        <v>29</v>
      </c>
      <c r="C2305">
        <v>2411781</v>
      </c>
    </row>
    <row r="2306" spans="1:3" ht="15.75">
      <c r="A2306" s="1">
        <v>2011</v>
      </c>
      <c r="B2306">
        <v>30</v>
      </c>
      <c r="C2306">
        <v>2269662</v>
      </c>
    </row>
    <row r="2307" spans="1:3" ht="15.75">
      <c r="A2307" s="1">
        <v>2011</v>
      </c>
      <c r="B2307">
        <v>31</v>
      </c>
      <c r="C2307">
        <v>2190329</v>
      </c>
    </row>
    <row r="2308" spans="1:3" ht="15.75">
      <c r="A2308" s="1">
        <v>2011</v>
      </c>
      <c r="B2308">
        <v>32</v>
      </c>
      <c r="C2308">
        <v>2151977</v>
      </c>
    </row>
    <row r="2309" spans="1:3" ht="15.75">
      <c r="A2309" s="1">
        <v>2011</v>
      </c>
      <c r="B2309">
        <v>33</v>
      </c>
      <c r="C2309">
        <v>2272239</v>
      </c>
    </row>
    <row r="2310" spans="1:3" ht="15.75">
      <c r="A2310" s="1">
        <v>2011</v>
      </c>
      <c r="B2310">
        <v>34</v>
      </c>
      <c r="C2310">
        <v>2272239</v>
      </c>
    </row>
    <row r="2311" spans="1:3" ht="15.75">
      <c r="A2311" s="1">
        <v>2011</v>
      </c>
      <c r="B2311">
        <v>35</v>
      </c>
      <c r="C2311">
        <v>2511758</v>
      </c>
    </row>
    <row r="2312" spans="1:3" ht="15.75">
      <c r="A2312" s="1">
        <v>2011</v>
      </c>
      <c r="B2312">
        <v>36</v>
      </c>
      <c r="C2312">
        <v>3746401</v>
      </c>
    </row>
    <row r="2313" spans="1:3" ht="15.75">
      <c r="A2313" s="1">
        <v>2011</v>
      </c>
      <c r="B2313">
        <v>37</v>
      </c>
      <c r="C2313">
        <v>4500933</v>
      </c>
    </row>
    <row r="2314" spans="1:3" ht="15.75">
      <c r="A2314" s="1">
        <v>2011</v>
      </c>
      <c r="B2314">
        <v>38</v>
      </c>
      <c r="C2314">
        <v>6820597</v>
      </c>
    </row>
    <row r="2315" spans="1:3" ht="15.75">
      <c r="A2315" s="1">
        <v>2011</v>
      </c>
      <c r="B2315">
        <v>39</v>
      </c>
      <c r="C2315">
        <v>9595493</v>
      </c>
    </row>
    <row r="2316" spans="1:3" ht="15.75">
      <c r="A2316" s="1">
        <v>2011</v>
      </c>
      <c r="B2316">
        <v>40</v>
      </c>
      <c r="C2316">
        <v>11058175</v>
      </c>
    </row>
    <row r="2317" spans="1:3" ht="15.75">
      <c r="A2317" s="1">
        <v>2011</v>
      </c>
      <c r="B2317">
        <v>41</v>
      </c>
      <c r="C2317">
        <v>16264944</v>
      </c>
    </row>
    <row r="2318" spans="1:3" ht="15.75">
      <c r="A2318" s="1">
        <v>2011</v>
      </c>
      <c r="B2318">
        <v>42</v>
      </c>
      <c r="C2318">
        <v>19207199</v>
      </c>
    </row>
    <row r="2319" spans="1:3" ht="15.75">
      <c r="A2319" s="1">
        <v>2011</v>
      </c>
      <c r="B2319">
        <v>43</v>
      </c>
      <c r="C2319">
        <v>25991491</v>
      </c>
    </row>
    <row r="2320" spans="1:3" ht="15.75">
      <c r="A2320" s="1">
        <v>2011</v>
      </c>
      <c r="B2320">
        <v>44</v>
      </c>
      <c r="C2320">
        <v>29850592</v>
      </c>
    </row>
    <row r="2321" spans="1:3" ht="15.75">
      <c r="A2321" s="1">
        <v>2011</v>
      </c>
      <c r="B2321">
        <v>45</v>
      </c>
      <c r="C2321">
        <v>37149414</v>
      </c>
    </row>
    <row r="2322" spans="1:3" ht="15.75">
      <c r="A2322" s="1">
        <v>2011</v>
      </c>
      <c r="B2322">
        <v>46</v>
      </c>
      <c r="C2322">
        <v>39430479</v>
      </c>
    </row>
    <row r="2323" spans="1:3" ht="15.75">
      <c r="A2323" s="1">
        <v>2011</v>
      </c>
      <c r="B2323">
        <v>47</v>
      </c>
      <c r="C2323">
        <v>39550576</v>
      </c>
    </row>
    <row r="2324" spans="1:3" ht="15.75">
      <c r="A2324" s="1">
        <v>2011</v>
      </c>
      <c r="B2324">
        <v>48</v>
      </c>
      <c r="C2324">
        <v>42708698</v>
      </c>
    </row>
    <row r="2325" spans="1:3" ht="15.75">
      <c r="A2325" s="1">
        <v>2011</v>
      </c>
      <c r="B2325">
        <v>49</v>
      </c>
      <c r="C2325">
        <v>42734154</v>
      </c>
    </row>
    <row r="2326" spans="1:3" ht="15.75">
      <c r="A2326" s="1">
        <v>2011</v>
      </c>
      <c r="B2326">
        <v>50</v>
      </c>
      <c r="C2326">
        <v>42237955</v>
      </c>
    </row>
    <row r="2327" spans="1:3" ht="15.75">
      <c r="A2327" s="1">
        <v>2011</v>
      </c>
      <c r="B2327">
        <v>51</v>
      </c>
      <c r="C2327">
        <v>43834670</v>
      </c>
    </row>
    <row r="2328" spans="1:3" ht="15.75">
      <c r="A2328" s="1">
        <v>2011</v>
      </c>
      <c r="B2328">
        <v>52</v>
      </c>
      <c r="C2328">
        <v>45379658</v>
      </c>
    </row>
    <row r="2329" spans="1:3" ht="15.75">
      <c r="A2329" s="1">
        <v>2012</v>
      </c>
      <c r="B2329">
        <v>1</v>
      </c>
      <c r="C2329">
        <v>44039670</v>
      </c>
    </row>
    <row r="2330" spans="1:3" ht="15.75">
      <c r="A2330" s="1">
        <v>2012</v>
      </c>
      <c r="B2330">
        <v>2</v>
      </c>
      <c r="C2330">
        <v>47809725</v>
      </c>
    </row>
    <row r="2331" spans="1:3" ht="15.75">
      <c r="A2331" s="1">
        <v>2012</v>
      </c>
      <c r="B2331">
        <v>3</v>
      </c>
      <c r="C2331">
        <v>49836315</v>
      </c>
    </row>
    <row r="2332" spans="1:3" ht="15.75">
      <c r="A2332" s="1">
        <v>2012</v>
      </c>
      <c r="B2332">
        <v>4</v>
      </c>
      <c r="C2332">
        <v>48604056</v>
      </c>
    </row>
    <row r="2333" spans="1:3" ht="15.75">
      <c r="A2333" s="1">
        <v>2012</v>
      </c>
      <c r="B2333">
        <v>5</v>
      </c>
      <c r="C2333">
        <v>48855797</v>
      </c>
    </row>
    <row r="2334" spans="1:3" ht="15.75">
      <c r="A2334" s="1">
        <v>2012</v>
      </c>
      <c r="B2334">
        <v>6</v>
      </c>
      <c r="C2334">
        <v>50516689</v>
      </c>
    </row>
    <row r="2335" spans="1:3" ht="15.75">
      <c r="A2335" s="1">
        <v>2012</v>
      </c>
      <c r="B2335">
        <v>7</v>
      </c>
      <c r="C2335">
        <v>47690332</v>
      </c>
    </row>
    <row r="2336" spans="1:3" ht="15.75">
      <c r="A2336" s="1">
        <v>2012</v>
      </c>
      <c r="B2336">
        <v>8</v>
      </c>
      <c r="C2336">
        <v>46883763</v>
      </c>
    </row>
    <row r="2337" spans="1:3" ht="15.75">
      <c r="A2337" s="1">
        <v>2012</v>
      </c>
      <c r="B2337">
        <v>9</v>
      </c>
      <c r="C2337">
        <v>46424902</v>
      </c>
    </row>
    <row r="2338" spans="1:3" ht="15.75">
      <c r="A2338" s="1">
        <v>2012</v>
      </c>
      <c r="B2338">
        <v>10</v>
      </c>
      <c r="C2338">
        <v>43784239</v>
      </c>
    </row>
    <row r="2339" spans="1:3" ht="15.75">
      <c r="A2339" s="1">
        <v>2012</v>
      </c>
      <c r="B2339">
        <v>11</v>
      </c>
      <c r="C2339">
        <v>41979967</v>
      </c>
    </row>
    <row r="2340" spans="1:3" ht="15.75">
      <c r="A2340" s="1">
        <v>2012</v>
      </c>
      <c r="B2340">
        <v>12</v>
      </c>
      <c r="C2340">
        <v>36884762</v>
      </c>
    </row>
    <row r="2341" spans="1:3" ht="15.75">
      <c r="A2341" s="1">
        <v>2012</v>
      </c>
      <c r="B2341">
        <v>13</v>
      </c>
      <c r="C2341">
        <v>34444364</v>
      </c>
    </row>
    <row r="2342" spans="1:3" ht="15.75">
      <c r="A2342" s="1">
        <v>2012</v>
      </c>
      <c r="B2342">
        <v>14</v>
      </c>
      <c r="C2342">
        <v>32307688</v>
      </c>
    </row>
    <row r="2343" spans="1:3" ht="15.75">
      <c r="A2343" s="1">
        <v>2012</v>
      </c>
      <c r="B2343">
        <v>15</v>
      </c>
      <c r="C2343">
        <v>29226076</v>
      </c>
    </row>
    <row r="2344" spans="1:3" ht="15.75">
      <c r="A2344" s="1">
        <v>2012</v>
      </c>
      <c r="B2344">
        <v>16</v>
      </c>
      <c r="C2344">
        <v>26125717</v>
      </c>
    </row>
    <row r="2345" spans="1:3" ht="15.75">
      <c r="A2345" s="1">
        <v>2012</v>
      </c>
      <c r="B2345">
        <v>17</v>
      </c>
      <c r="C2345">
        <v>23641216</v>
      </c>
    </row>
    <row r="2346" spans="1:3" ht="15.75">
      <c r="A2346" s="1">
        <v>2012</v>
      </c>
      <c r="B2346">
        <v>18</v>
      </c>
      <c r="C2346">
        <v>21081993</v>
      </c>
    </row>
    <row r="2347" spans="1:3" ht="15.75">
      <c r="A2347" s="1">
        <v>2012</v>
      </c>
      <c r="B2347">
        <v>19</v>
      </c>
      <c r="C2347">
        <v>18334849</v>
      </c>
    </row>
    <row r="2348" spans="1:3" ht="15.75">
      <c r="A2348" s="1">
        <v>2012</v>
      </c>
      <c r="B2348">
        <v>20</v>
      </c>
      <c r="C2348">
        <v>15510542</v>
      </c>
    </row>
    <row r="2349" spans="1:3" ht="15.75">
      <c r="A2349" s="1">
        <v>2012</v>
      </c>
      <c r="B2349">
        <v>21</v>
      </c>
      <c r="C2349">
        <v>12762678</v>
      </c>
    </row>
    <row r="2350" spans="1:3" ht="15.75">
      <c r="A2350" s="1">
        <v>2012</v>
      </c>
      <c r="B2350">
        <v>22</v>
      </c>
      <c r="C2350">
        <v>8750492</v>
      </c>
    </row>
    <row r="2351" spans="1:3" ht="15.75">
      <c r="A2351" s="1">
        <v>2012</v>
      </c>
      <c r="B2351">
        <v>23</v>
      </c>
      <c r="C2351">
        <v>6705824</v>
      </c>
    </row>
    <row r="2352" spans="1:3" ht="15.75">
      <c r="A2352" s="1">
        <v>2012</v>
      </c>
      <c r="B2352">
        <v>24</v>
      </c>
      <c r="C2352">
        <v>4180298</v>
      </c>
    </row>
    <row r="2353" spans="1:3" ht="15.75">
      <c r="A2353" s="1">
        <v>2012</v>
      </c>
      <c r="B2353">
        <v>25</v>
      </c>
      <c r="C2353">
        <v>3368433</v>
      </c>
    </row>
    <row r="2354" spans="1:3" ht="15.75">
      <c r="A2354" s="1">
        <v>2012</v>
      </c>
      <c r="B2354">
        <v>26</v>
      </c>
      <c r="C2354">
        <v>2580869</v>
      </c>
    </row>
    <row r="2355" spans="1:3" ht="15.75">
      <c r="A2355" s="1">
        <v>2012</v>
      </c>
      <c r="B2355">
        <v>27</v>
      </c>
      <c r="C2355">
        <v>2437373</v>
      </c>
    </row>
    <row r="2356" spans="1:3" ht="15.75">
      <c r="A2356" s="1">
        <v>2012</v>
      </c>
      <c r="B2356">
        <v>28</v>
      </c>
      <c r="C2356">
        <v>2341753</v>
      </c>
    </row>
    <row r="2357" spans="1:3" ht="15.75">
      <c r="A2357" s="1">
        <v>2012</v>
      </c>
      <c r="B2357">
        <v>29</v>
      </c>
      <c r="C2357">
        <v>2302108</v>
      </c>
    </row>
    <row r="2358" spans="1:3" ht="15.75">
      <c r="A2358" s="1">
        <v>2012</v>
      </c>
      <c r="B2358">
        <v>30</v>
      </c>
      <c r="C2358">
        <v>2185253</v>
      </c>
    </row>
    <row r="2359" spans="1:3" ht="15.75">
      <c r="A2359" s="1">
        <v>2012</v>
      </c>
      <c r="B2359">
        <v>31</v>
      </c>
      <c r="C2359">
        <v>2062865</v>
      </c>
    </row>
    <row r="2360" spans="1:3" ht="15.75">
      <c r="A2360" s="1">
        <v>2012</v>
      </c>
      <c r="B2360">
        <v>32</v>
      </c>
      <c r="C2360">
        <v>2394491</v>
      </c>
    </row>
    <row r="2361" spans="1:3" ht="15.75">
      <c r="A2361" s="1">
        <v>2012</v>
      </c>
      <c r="B2361">
        <v>33</v>
      </c>
      <c r="C2361">
        <v>2549683</v>
      </c>
    </row>
    <row r="2362" spans="1:3" ht="15.75">
      <c r="A2362" s="1">
        <v>2012</v>
      </c>
      <c r="B2362">
        <v>34</v>
      </c>
      <c r="C2362">
        <v>2148812</v>
      </c>
    </row>
    <row r="2363" spans="1:3" ht="15.75">
      <c r="A2363" s="1">
        <v>2012</v>
      </c>
      <c r="B2363">
        <v>35</v>
      </c>
      <c r="C2363">
        <v>2430640</v>
      </c>
    </row>
    <row r="2364" spans="1:3" ht="15.75">
      <c r="A2364" s="1">
        <v>2012</v>
      </c>
      <c r="B2364">
        <v>36</v>
      </c>
      <c r="C2364">
        <v>3026730</v>
      </c>
    </row>
    <row r="2365" spans="1:3" ht="15.75">
      <c r="A2365" s="1">
        <v>2012</v>
      </c>
      <c r="B2365">
        <v>37</v>
      </c>
      <c r="C2365">
        <v>4330862</v>
      </c>
    </row>
    <row r="2366" spans="1:3" ht="15.75">
      <c r="A2366" s="1">
        <v>2012</v>
      </c>
      <c r="B2366">
        <v>38</v>
      </c>
      <c r="C2366">
        <v>4429216</v>
      </c>
    </row>
    <row r="2367" spans="1:3" ht="15.75">
      <c r="A2367" s="1">
        <v>2012</v>
      </c>
      <c r="B2367">
        <v>39</v>
      </c>
      <c r="C2367">
        <v>6610627</v>
      </c>
    </row>
    <row r="2368" spans="1:3" ht="15.75">
      <c r="A2368" s="1">
        <v>2012</v>
      </c>
      <c r="B2368">
        <v>40</v>
      </c>
      <c r="C2368">
        <v>11528594</v>
      </c>
    </row>
    <row r="2369" spans="1:3" ht="15.75">
      <c r="A2369" s="1">
        <v>2012</v>
      </c>
      <c r="B2369">
        <v>41</v>
      </c>
      <c r="C2369">
        <v>17502424</v>
      </c>
    </row>
    <row r="2370" spans="1:3" ht="15.75">
      <c r="A2370" s="1">
        <v>2012</v>
      </c>
      <c r="B2370">
        <v>42</v>
      </c>
      <c r="C2370">
        <v>21074526</v>
      </c>
    </row>
    <row r="2371" spans="1:3" ht="15.75">
      <c r="A2371" s="1">
        <v>2012</v>
      </c>
      <c r="B2371">
        <v>43</v>
      </c>
      <c r="C2371">
        <v>29267918</v>
      </c>
    </row>
    <row r="2372" spans="1:3" ht="15.75">
      <c r="A2372" s="1">
        <v>2012</v>
      </c>
      <c r="B2372">
        <v>44</v>
      </c>
      <c r="C2372">
        <v>30830002</v>
      </c>
    </row>
    <row r="2373" spans="1:3" ht="15.75">
      <c r="A2373" s="1">
        <v>2012</v>
      </c>
      <c r="B2373">
        <v>45</v>
      </c>
      <c r="C2373">
        <v>36310322</v>
      </c>
    </row>
    <row r="2374" spans="1:3" ht="15.75">
      <c r="A2374" s="1">
        <v>2012</v>
      </c>
      <c r="B2374">
        <v>46</v>
      </c>
      <c r="C2374">
        <v>35525646</v>
      </c>
    </row>
    <row r="2375" spans="1:3" ht="15.75">
      <c r="A2375" s="1">
        <v>2012</v>
      </c>
      <c r="B2375">
        <v>47</v>
      </c>
      <c r="C2375">
        <v>39265925</v>
      </c>
    </row>
    <row r="2376" spans="1:3" ht="15.75">
      <c r="A2376" s="1">
        <v>2012</v>
      </c>
      <c r="B2376">
        <v>48</v>
      </c>
      <c r="C2376">
        <v>41241505</v>
      </c>
    </row>
    <row r="2377" spans="1:3" ht="15.75">
      <c r="A2377" s="1">
        <v>2012</v>
      </c>
      <c r="B2377">
        <v>49</v>
      </c>
      <c r="C2377">
        <v>44429744</v>
      </c>
    </row>
    <row r="2378" spans="1:3" ht="15.75">
      <c r="A2378" s="1">
        <v>2012</v>
      </c>
      <c r="B2378">
        <v>50</v>
      </c>
      <c r="C2378">
        <v>45975747</v>
      </c>
    </row>
    <row r="2379" spans="1:3" ht="15.75">
      <c r="A2379" s="1">
        <v>2012</v>
      </c>
      <c r="B2379">
        <v>51</v>
      </c>
      <c r="C2379">
        <v>48529298</v>
      </c>
    </row>
    <row r="2380" spans="1:3" ht="15.75">
      <c r="A2380" s="1">
        <v>2012</v>
      </c>
      <c r="B2380">
        <v>52</v>
      </c>
      <c r="C2380">
        <v>50821862</v>
      </c>
    </row>
    <row r="2381" spans="1:3" ht="15.75">
      <c r="A2381" s="1">
        <v>2013</v>
      </c>
      <c r="B2381">
        <v>1</v>
      </c>
      <c r="C2381">
        <v>49898475</v>
      </c>
    </row>
    <row r="2382" spans="1:3" ht="15.75">
      <c r="A2382" s="1">
        <v>2013</v>
      </c>
      <c r="B2382">
        <v>2</v>
      </c>
      <c r="C2382">
        <v>48882939</v>
      </c>
    </row>
    <row r="2383" spans="1:3" ht="15.75">
      <c r="A2383" s="1">
        <v>2013</v>
      </c>
      <c r="B2383">
        <v>3</v>
      </c>
      <c r="C2383">
        <v>50618550</v>
      </c>
    </row>
    <row r="2384" spans="1:3" ht="15.75">
      <c r="A2384" s="1">
        <v>2013</v>
      </c>
      <c r="B2384">
        <v>4</v>
      </c>
      <c r="C2384">
        <v>47968404</v>
      </c>
    </row>
    <row r="2385" spans="1:3" ht="15.75">
      <c r="A2385" s="1">
        <v>2013</v>
      </c>
      <c r="B2385">
        <v>5</v>
      </c>
      <c r="C2385">
        <v>47996486</v>
      </c>
    </row>
    <row r="2386" spans="1:3" ht="15.75">
      <c r="A2386" s="1">
        <v>2013</v>
      </c>
      <c r="B2386">
        <v>6</v>
      </c>
      <c r="C2386">
        <v>47403579</v>
      </c>
    </row>
    <row r="2387" spans="1:3" ht="15.75">
      <c r="A2387" s="1">
        <v>2013</v>
      </c>
      <c r="B2387">
        <v>7</v>
      </c>
      <c r="C2387">
        <v>48505431</v>
      </c>
    </row>
    <row r="2388" spans="1:3" ht="15.75">
      <c r="A2388" s="1">
        <v>2013</v>
      </c>
      <c r="B2388">
        <v>8</v>
      </c>
      <c r="C2388">
        <v>46098582</v>
      </c>
    </row>
    <row r="2389" spans="1:3" ht="15.75">
      <c r="A2389" s="1">
        <v>2013</v>
      </c>
      <c r="B2389">
        <v>9</v>
      </c>
      <c r="C2389">
        <v>43421339</v>
      </c>
    </row>
    <row r="2390" spans="1:3" ht="15.75">
      <c r="A2390" s="1">
        <v>2013</v>
      </c>
      <c r="B2390">
        <v>10</v>
      </c>
      <c r="C2390">
        <v>42383076</v>
      </c>
    </row>
    <row r="2391" spans="1:3" ht="15.75">
      <c r="A2391" s="1">
        <v>2013</v>
      </c>
      <c r="B2391">
        <v>11</v>
      </c>
      <c r="C2391">
        <v>41474999</v>
      </c>
    </row>
    <row r="2392" spans="1:3" ht="15.75">
      <c r="A2392" s="1">
        <v>2013</v>
      </c>
      <c r="B2392">
        <v>12</v>
      </c>
      <c r="C2392">
        <v>42455520</v>
      </c>
    </row>
    <row r="2393" spans="1:3" ht="15.75">
      <c r="A2393" s="1">
        <v>2013</v>
      </c>
      <c r="B2393">
        <v>13</v>
      </c>
      <c r="C2393">
        <v>39020957</v>
      </c>
    </row>
    <row r="2394" spans="1:3" ht="15.75">
      <c r="A2394" s="1">
        <v>2013</v>
      </c>
      <c r="B2394">
        <v>14</v>
      </c>
      <c r="C2394">
        <v>38104677</v>
      </c>
    </row>
    <row r="2395" spans="1:3" ht="15.75">
      <c r="A2395" s="1">
        <v>2013</v>
      </c>
      <c r="B2395">
        <v>15</v>
      </c>
      <c r="C2395">
        <v>34216570</v>
      </c>
    </row>
    <row r="2396" spans="1:3" ht="15.75">
      <c r="A2396" s="1">
        <v>2013</v>
      </c>
      <c r="B2396">
        <v>16</v>
      </c>
      <c r="C2396">
        <v>31823825</v>
      </c>
    </row>
    <row r="2397" spans="1:3" ht="15.75">
      <c r="A2397" s="1">
        <v>2013</v>
      </c>
      <c r="B2397">
        <v>17</v>
      </c>
      <c r="C2397">
        <v>26777314</v>
      </c>
    </row>
    <row r="2398" spans="1:3" ht="15.75">
      <c r="A2398" s="1">
        <v>2013</v>
      </c>
      <c r="B2398">
        <v>18</v>
      </c>
      <c r="C2398">
        <v>22030795</v>
      </c>
    </row>
    <row r="2399" spans="1:3" ht="15.75">
      <c r="A2399" s="1">
        <v>2013</v>
      </c>
      <c r="B2399">
        <v>19</v>
      </c>
      <c r="C2399">
        <v>18733719</v>
      </c>
    </row>
    <row r="2400" spans="1:3" ht="15.75">
      <c r="A2400" s="1">
        <v>2013</v>
      </c>
      <c r="B2400">
        <v>20</v>
      </c>
      <c r="C2400">
        <v>15389908</v>
      </c>
    </row>
    <row r="2401" spans="1:3" ht="15.75">
      <c r="A2401" s="1">
        <v>2013</v>
      </c>
      <c r="B2401">
        <v>21</v>
      </c>
      <c r="C2401">
        <v>13011986</v>
      </c>
    </row>
    <row r="2402" spans="1:3" ht="15.75">
      <c r="A2402" s="1">
        <v>2013</v>
      </c>
      <c r="B2402">
        <v>22</v>
      </c>
      <c r="C2402">
        <v>10656334</v>
      </c>
    </row>
    <row r="2403" spans="1:3" ht="15.75">
      <c r="A2403" s="1">
        <v>2013</v>
      </c>
      <c r="B2403">
        <v>23</v>
      </c>
      <c r="C2403">
        <v>7642628</v>
      </c>
    </row>
    <row r="2404" spans="1:3" ht="15.75">
      <c r="A2404" s="1">
        <v>2013</v>
      </c>
      <c r="B2404">
        <v>24</v>
      </c>
      <c r="C2404">
        <v>5448041</v>
      </c>
    </row>
    <row r="2405" spans="1:3" ht="15.75">
      <c r="A2405" s="1">
        <v>2013</v>
      </c>
      <c r="B2405">
        <v>25</v>
      </c>
      <c r="C2405">
        <v>4661209</v>
      </c>
    </row>
    <row r="2406" spans="1:3" ht="15.75">
      <c r="A2406" s="1">
        <v>2013</v>
      </c>
      <c r="B2406">
        <v>26</v>
      </c>
      <c r="C2406">
        <v>4053512</v>
      </c>
    </row>
    <row r="2407" spans="1:3" ht="15.75">
      <c r="A2407" s="1">
        <v>2013</v>
      </c>
      <c r="B2407">
        <v>27</v>
      </c>
      <c r="C2407">
        <v>3630166</v>
      </c>
    </row>
    <row r="2408" spans="1:3" ht="15.75">
      <c r="A2408" s="1">
        <v>2013</v>
      </c>
      <c r="B2408">
        <v>28</v>
      </c>
      <c r="C2408">
        <v>3276883</v>
      </c>
    </row>
    <row r="2409" spans="1:3" ht="15.75">
      <c r="A2409" s="1">
        <v>2013</v>
      </c>
      <c r="B2409">
        <v>29</v>
      </c>
      <c r="C2409">
        <v>2650890</v>
      </c>
    </row>
    <row r="2410" spans="1:3" ht="15.75">
      <c r="A2410" s="1">
        <v>2013</v>
      </c>
      <c r="B2410">
        <v>30</v>
      </c>
      <c r="C2410">
        <v>2551845</v>
      </c>
    </row>
    <row r="2411" spans="1:3" ht="15.75">
      <c r="A2411" s="1">
        <v>2013</v>
      </c>
      <c r="B2411">
        <v>31</v>
      </c>
      <c r="C2411">
        <v>2394769</v>
      </c>
    </row>
    <row r="2412" spans="1:3" ht="15.75">
      <c r="A2412" s="1">
        <v>2013</v>
      </c>
      <c r="B2412">
        <v>32</v>
      </c>
      <c r="C2412">
        <v>2395654</v>
      </c>
    </row>
    <row r="2413" spans="1:3" ht="15.75">
      <c r="A2413" s="1">
        <v>2013</v>
      </c>
      <c r="B2413">
        <v>33</v>
      </c>
      <c r="C2413">
        <v>2519512</v>
      </c>
    </row>
    <row r="2414" spans="1:3" ht="15.75">
      <c r="A2414" s="1">
        <v>2013</v>
      </c>
      <c r="B2414">
        <v>34</v>
      </c>
      <c r="C2414">
        <v>3648681</v>
      </c>
    </row>
    <row r="2415" spans="1:3" ht="15.75">
      <c r="A2415" s="1">
        <v>2013</v>
      </c>
      <c r="B2415">
        <v>35</v>
      </c>
      <c r="C2415">
        <v>3433546</v>
      </c>
    </row>
    <row r="2416" spans="1:3" ht="15.75">
      <c r="A2416" s="1">
        <v>2013</v>
      </c>
      <c r="B2416">
        <v>36</v>
      </c>
      <c r="C2416">
        <v>3914021</v>
      </c>
    </row>
    <row r="2417" spans="1:3" ht="15.75">
      <c r="A2417" s="1">
        <v>2013</v>
      </c>
      <c r="B2417">
        <v>37</v>
      </c>
      <c r="C2417">
        <v>4410892</v>
      </c>
    </row>
    <row r="2418" spans="1:3" ht="15.75">
      <c r="A2418" s="1">
        <v>2013</v>
      </c>
      <c r="B2418">
        <v>38</v>
      </c>
      <c r="C2418">
        <v>8188657</v>
      </c>
    </row>
    <row r="2419" spans="1:3" ht="15.75">
      <c r="A2419" s="1">
        <v>2013</v>
      </c>
      <c r="B2419">
        <v>39</v>
      </c>
      <c r="C2419">
        <v>10358773</v>
      </c>
    </row>
    <row r="2420" spans="1:3" ht="15.75">
      <c r="A2420" s="1">
        <v>2013</v>
      </c>
      <c r="B2420">
        <v>40</v>
      </c>
      <c r="C2420">
        <v>15263166</v>
      </c>
    </row>
    <row r="2421" spans="1:3" ht="15.75">
      <c r="A2421" s="1">
        <v>2013</v>
      </c>
      <c r="B2421">
        <v>41</v>
      </c>
      <c r="C2421">
        <v>18386899</v>
      </c>
    </row>
    <row r="2422" spans="1:3" ht="15.75">
      <c r="A2422" s="1">
        <v>2013</v>
      </c>
      <c r="B2422">
        <v>42</v>
      </c>
      <c r="C2422">
        <v>21136433</v>
      </c>
    </row>
    <row r="2423" spans="1:3" ht="15.75">
      <c r="A2423" s="1">
        <v>2013</v>
      </c>
      <c r="B2423">
        <v>43</v>
      </c>
      <c r="C2423">
        <v>26972264</v>
      </c>
    </row>
    <row r="2424" spans="1:3" ht="15.75">
      <c r="A2424" s="1">
        <v>2013</v>
      </c>
      <c r="B2424">
        <v>44</v>
      </c>
      <c r="C2424">
        <v>26318622</v>
      </c>
    </row>
    <row r="2425" spans="1:3" ht="15.75">
      <c r="A2425" s="1">
        <v>2013</v>
      </c>
      <c r="B2425">
        <v>45</v>
      </c>
      <c r="C2425">
        <v>33596556</v>
      </c>
    </row>
    <row r="2426" spans="1:3" ht="15.75">
      <c r="A2426" s="1">
        <v>2013</v>
      </c>
      <c r="B2426">
        <v>46</v>
      </c>
      <c r="C2426">
        <v>34007882</v>
      </c>
    </row>
    <row r="2427" spans="1:3" ht="15.75">
      <c r="A2427" s="1">
        <v>2013</v>
      </c>
      <c r="B2427">
        <v>47</v>
      </c>
      <c r="C2427">
        <v>38806652</v>
      </c>
    </row>
    <row r="2428" spans="1:3" ht="15.75">
      <c r="A2428" s="1">
        <v>2013</v>
      </c>
      <c r="B2428">
        <v>48</v>
      </c>
      <c r="C2428">
        <v>38471878</v>
      </c>
    </row>
    <row r="2429" spans="1:3" ht="15.75">
      <c r="A2429" s="1">
        <v>2013</v>
      </c>
      <c r="B2429">
        <v>49</v>
      </c>
      <c r="C2429">
        <v>45718916</v>
      </c>
    </row>
    <row r="2430" spans="1:3" ht="15.75">
      <c r="A2430" s="1">
        <v>2013</v>
      </c>
      <c r="B2430">
        <v>50</v>
      </c>
      <c r="C2430">
        <v>46760253</v>
      </c>
    </row>
    <row r="2431" spans="1:3" ht="15.75">
      <c r="A2431" s="1">
        <v>2013</v>
      </c>
      <c r="B2431">
        <v>51</v>
      </c>
      <c r="C2431">
        <v>46233590</v>
      </c>
    </row>
    <row r="2432" spans="1:3" ht="15.75">
      <c r="A2432" s="1">
        <v>2013</v>
      </c>
      <c r="B2432">
        <v>52</v>
      </c>
      <c r="C2432">
        <v>44178492</v>
      </c>
    </row>
    <row r="2433" spans="1:3" ht="15.75">
      <c r="A2433" s="1">
        <v>2014</v>
      </c>
      <c r="B2433">
        <v>1</v>
      </c>
      <c r="C2433">
        <v>45790862</v>
      </c>
    </row>
    <row r="2434" spans="1:3" ht="15.75">
      <c r="A2434" s="1">
        <v>2014</v>
      </c>
      <c r="B2434">
        <v>2</v>
      </c>
      <c r="C2434">
        <v>44865481</v>
      </c>
    </row>
    <row r="2435" spans="1:3" ht="15.75">
      <c r="A2435" s="1">
        <v>2014</v>
      </c>
      <c r="B2435">
        <v>3</v>
      </c>
      <c r="C2435">
        <v>45892582</v>
      </c>
    </row>
    <row r="2436" spans="1:3" ht="15.75">
      <c r="A2436" s="1">
        <v>2014</v>
      </c>
      <c r="B2436">
        <v>4</v>
      </c>
      <c r="C2436">
        <v>45952452</v>
      </c>
    </row>
    <row r="2437" spans="1:3" ht="15.75">
      <c r="A2437" s="1">
        <v>2014</v>
      </c>
      <c r="B2437">
        <v>5</v>
      </c>
      <c r="C2437">
        <v>48847777</v>
      </c>
    </row>
    <row r="2438" spans="1:3" ht="15.75">
      <c r="A2438" s="1">
        <v>2014</v>
      </c>
      <c r="B2438">
        <v>6</v>
      </c>
      <c r="C2438">
        <v>49809899</v>
      </c>
    </row>
    <row r="2439" spans="1:3" ht="15.75">
      <c r="A2439" s="1">
        <v>2014</v>
      </c>
      <c r="B2439">
        <v>7</v>
      </c>
      <c r="C2439">
        <v>48283530</v>
      </c>
    </row>
    <row r="2440" spans="1:3" ht="15.75">
      <c r="A2440" s="1">
        <v>2014</v>
      </c>
      <c r="B2440">
        <v>8</v>
      </c>
      <c r="C2440">
        <v>43205145</v>
      </c>
    </row>
    <row r="2441" spans="1:3" ht="15.75">
      <c r="A2441" s="1">
        <v>2014</v>
      </c>
      <c r="B2441">
        <v>9</v>
      </c>
      <c r="C2441">
        <v>43629811</v>
      </c>
    </row>
    <row r="2442" spans="1:3" ht="15.75">
      <c r="A2442" s="1">
        <v>2014</v>
      </c>
      <c r="B2442">
        <v>10</v>
      </c>
      <c r="C2442">
        <v>40436766</v>
      </c>
    </row>
    <row r="2443" spans="1:3" ht="15.75">
      <c r="A2443" s="1">
        <v>2014</v>
      </c>
      <c r="B2443">
        <v>11</v>
      </c>
      <c r="C2443">
        <v>39557815</v>
      </c>
    </row>
    <row r="2444" spans="1:3" ht="15.75">
      <c r="A2444" s="1">
        <v>2014</v>
      </c>
      <c r="B2444">
        <v>12</v>
      </c>
      <c r="C2444">
        <v>36556921</v>
      </c>
    </row>
    <row r="2445" spans="1:3" ht="15.75">
      <c r="A2445" s="1">
        <v>2014</v>
      </c>
      <c r="B2445">
        <v>13</v>
      </c>
      <c r="C2445">
        <v>34859908</v>
      </c>
    </row>
    <row r="2446" spans="1:3" ht="15.75">
      <c r="A2446" s="1">
        <v>2014</v>
      </c>
      <c r="B2446">
        <v>14</v>
      </c>
      <c r="C2446">
        <v>32206205</v>
      </c>
    </row>
    <row r="2447" spans="1:3" ht="15.75">
      <c r="A2447" s="1">
        <v>2014</v>
      </c>
      <c r="B2447">
        <v>15</v>
      </c>
      <c r="C2447">
        <v>31093726</v>
      </c>
    </row>
    <row r="2448" spans="1:3" ht="15.75">
      <c r="A2448" s="1">
        <v>2014</v>
      </c>
      <c r="B2448">
        <v>16</v>
      </c>
      <c r="C2448">
        <v>27977700</v>
      </c>
    </row>
    <row r="2449" spans="1:3" ht="15.75">
      <c r="A2449" s="1">
        <v>2014</v>
      </c>
      <c r="B2449">
        <v>17</v>
      </c>
      <c r="C2449">
        <v>24853346</v>
      </c>
    </row>
    <row r="2450" spans="1:3" ht="15.75">
      <c r="A2450" s="1">
        <v>2014</v>
      </c>
      <c r="B2450">
        <v>18</v>
      </c>
      <c r="C2450">
        <v>22058967</v>
      </c>
    </row>
    <row r="2451" spans="1:3" ht="15.75">
      <c r="A2451" s="1">
        <v>2014</v>
      </c>
      <c r="B2451">
        <v>19</v>
      </c>
      <c r="C2451">
        <v>20167072</v>
      </c>
    </row>
    <row r="2452" spans="1:3" ht="15.75">
      <c r="A2452" s="1">
        <v>2014</v>
      </c>
      <c r="B2452">
        <v>20</v>
      </c>
      <c r="C2452">
        <v>16495578</v>
      </c>
    </row>
    <row r="2453" spans="1:3" ht="15.75">
      <c r="A2453" s="1">
        <v>2014</v>
      </c>
      <c r="B2453">
        <v>21</v>
      </c>
      <c r="C2453">
        <v>14446607</v>
      </c>
    </row>
    <row r="2454" spans="1:3" ht="15.75">
      <c r="A2454" s="1">
        <v>2014</v>
      </c>
      <c r="B2454">
        <v>22</v>
      </c>
      <c r="C2454">
        <v>11823115</v>
      </c>
    </row>
    <row r="2455" spans="1:3" ht="15.75">
      <c r="A2455" s="1">
        <v>2014</v>
      </c>
      <c r="B2455">
        <v>23</v>
      </c>
      <c r="C2455">
        <v>9111061</v>
      </c>
    </row>
    <row r="2456" spans="1:3" ht="15.75">
      <c r="A2456" s="1">
        <v>2014</v>
      </c>
      <c r="B2456">
        <v>24</v>
      </c>
      <c r="C2456">
        <v>7065157</v>
      </c>
    </row>
    <row r="2457" spans="1:3" ht="15.75">
      <c r="A2457" s="1">
        <v>2014</v>
      </c>
      <c r="B2457">
        <v>25</v>
      </c>
      <c r="C2457">
        <v>5552638</v>
      </c>
    </row>
    <row r="2458" spans="1:3" ht="15.75">
      <c r="A2458" s="1">
        <v>2014</v>
      </c>
      <c r="B2458">
        <v>26</v>
      </c>
      <c r="C2458">
        <v>3996536</v>
      </c>
    </row>
    <row r="2459" spans="1:3" ht="15.75">
      <c r="A2459" s="1">
        <v>2014</v>
      </c>
      <c r="B2459">
        <v>27</v>
      </c>
      <c r="C2459">
        <v>3483103</v>
      </c>
    </row>
    <row r="2460" spans="1:3" ht="15.75">
      <c r="A2460" s="1">
        <v>2014</v>
      </c>
      <c r="B2460">
        <v>28</v>
      </c>
      <c r="C2460">
        <v>2853792</v>
      </c>
    </row>
    <row r="2461" spans="1:3" ht="15.75">
      <c r="A2461" s="1">
        <v>2014</v>
      </c>
      <c r="B2461">
        <v>29</v>
      </c>
      <c r="C2461">
        <v>2827712</v>
      </c>
    </row>
    <row r="2462" spans="1:3" ht="15.75">
      <c r="A2462" s="1">
        <v>2014</v>
      </c>
      <c r="B2462">
        <v>30</v>
      </c>
      <c r="C2462">
        <v>2506195</v>
      </c>
    </row>
    <row r="2463" spans="1:3" ht="15.75">
      <c r="A2463" s="1">
        <v>2014</v>
      </c>
      <c r="B2463">
        <v>31</v>
      </c>
      <c r="C2463">
        <v>2426096</v>
      </c>
    </row>
    <row r="2464" spans="1:3" ht="15.75">
      <c r="A2464" s="1">
        <v>2014</v>
      </c>
      <c r="B2464">
        <v>32</v>
      </c>
      <c r="C2464">
        <v>2352334</v>
      </c>
    </row>
    <row r="2465" spans="1:3" ht="15.75">
      <c r="A2465" s="1">
        <v>2014</v>
      </c>
      <c r="B2465">
        <v>33</v>
      </c>
      <c r="C2465">
        <v>2336778</v>
      </c>
    </row>
    <row r="2466" spans="1:3" ht="15.75">
      <c r="A2466" s="1">
        <v>2014</v>
      </c>
      <c r="B2466">
        <v>34</v>
      </c>
      <c r="C2466">
        <v>2569880</v>
      </c>
    </row>
    <row r="2467" spans="1:3" ht="15.75">
      <c r="A2467" s="1">
        <v>2014</v>
      </c>
      <c r="B2467">
        <v>35</v>
      </c>
      <c r="C2467">
        <v>3293994</v>
      </c>
    </row>
    <row r="2468" spans="1:3" ht="15.75">
      <c r="A2468" s="1">
        <v>2014</v>
      </c>
      <c r="B2468">
        <v>36</v>
      </c>
      <c r="C2468">
        <v>4155265</v>
      </c>
    </row>
    <row r="2469" spans="1:3" ht="15.75">
      <c r="A2469" s="1">
        <v>2014</v>
      </c>
      <c r="B2469">
        <v>37</v>
      </c>
      <c r="C2469">
        <v>4835670</v>
      </c>
    </row>
    <row r="2470" spans="1:3" ht="15.75">
      <c r="A2470" s="1">
        <v>2014</v>
      </c>
      <c r="B2470">
        <v>38</v>
      </c>
      <c r="C2470">
        <v>7839134</v>
      </c>
    </row>
    <row r="2471" spans="1:3" ht="15.75">
      <c r="A2471" s="1">
        <v>2014</v>
      </c>
      <c r="B2471">
        <v>39</v>
      </c>
      <c r="C2471">
        <v>11859418</v>
      </c>
    </row>
    <row r="2472" spans="1:3" ht="15.75">
      <c r="A2472" s="1">
        <v>2014</v>
      </c>
      <c r="B2472">
        <v>40</v>
      </c>
      <c r="C2472">
        <v>13321303</v>
      </c>
    </row>
    <row r="2473" spans="1:3" ht="15.75">
      <c r="A2473" s="1">
        <v>2014</v>
      </c>
      <c r="B2473">
        <v>41</v>
      </c>
      <c r="C2473">
        <v>19897979</v>
      </c>
    </row>
    <row r="2474" spans="1:3" ht="15.75">
      <c r="A2474" s="1">
        <v>2014</v>
      </c>
      <c r="B2474">
        <v>42</v>
      </c>
      <c r="C2474">
        <v>24153877</v>
      </c>
    </row>
    <row r="2475" spans="1:3" ht="15.75">
      <c r="A2475" s="1">
        <v>2014</v>
      </c>
      <c r="B2475">
        <v>43</v>
      </c>
      <c r="C2475">
        <v>29207687</v>
      </c>
    </row>
    <row r="2476" spans="1:3" ht="15.75">
      <c r="A2476" s="1">
        <v>2014</v>
      </c>
      <c r="B2476">
        <v>44</v>
      </c>
      <c r="C2476">
        <v>28999580</v>
      </c>
    </row>
    <row r="2477" spans="1:3" ht="15.75">
      <c r="A2477" s="1">
        <v>2014</v>
      </c>
      <c r="B2477">
        <v>45</v>
      </c>
      <c r="C2477">
        <v>33774556</v>
      </c>
    </row>
    <row r="2478" spans="1:3" ht="15.75">
      <c r="A2478" s="1">
        <v>2014</v>
      </c>
      <c r="B2478">
        <v>46</v>
      </c>
      <c r="C2478">
        <v>38124475</v>
      </c>
    </row>
    <row r="2479" spans="1:3" ht="15.75">
      <c r="A2479" s="1">
        <v>2014</v>
      </c>
      <c r="B2479">
        <v>47</v>
      </c>
      <c r="C2479">
        <v>37388028</v>
      </c>
    </row>
    <row r="2480" spans="1:3" ht="15.75">
      <c r="A2480" s="1">
        <v>2014</v>
      </c>
      <c r="B2480">
        <v>48</v>
      </c>
      <c r="C2480">
        <v>40882036</v>
      </c>
    </row>
    <row r="2481" spans="1:3" ht="15.75">
      <c r="A2481" s="1">
        <v>2014</v>
      </c>
      <c r="B2481">
        <v>49</v>
      </c>
      <c r="C2481">
        <v>41567993</v>
      </c>
    </row>
    <row r="2482" spans="1:3" ht="15.75">
      <c r="A2482" s="1">
        <v>2014</v>
      </c>
      <c r="B2482">
        <v>50</v>
      </c>
      <c r="C2482">
        <v>43373938</v>
      </c>
    </row>
    <row r="2483" spans="1:3" ht="15.75">
      <c r="A2483" s="1">
        <v>2014</v>
      </c>
      <c r="B2483">
        <v>51</v>
      </c>
      <c r="C2483">
        <v>43315310</v>
      </c>
    </row>
    <row r="2484" spans="1:3" ht="15.75">
      <c r="A2484" s="1">
        <v>2014</v>
      </c>
      <c r="B2484">
        <v>52</v>
      </c>
      <c r="C2484">
        <v>45446349</v>
      </c>
    </row>
    <row r="2485" spans="1:3" ht="15.75">
      <c r="A2485" s="1">
        <v>2015</v>
      </c>
      <c r="B2485">
        <v>1</v>
      </c>
      <c r="C2485">
        <v>48229623</v>
      </c>
    </row>
    <row r="2486" spans="1:3" ht="15.75">
      <c r="A2486" s="1">
        <v>2015</v>
      </c>
      <c r="B2486">
        <v>2</v>
      </c>
      <c r="C2486">
        <v>47072738</v>
      </c>
    </row>
    <row r="2487" spans="1:3" ht="15.75">
      <c r="A2487" s="1">
        <v>2015</v>
      </c>
      <c r="B2487">
        <v>3</v>
      </c>
      <c r="C2487">
        <v>47153782</v>
      </c>
    </row>
    <row r="2488" spans="1:3" ht="15.75">
      <c r="A2488" s="1">
        <v>2015</v>
      </c>
      <c r="B2488">
        <v>4</v>
      </c>
      <c r="C2488">
        <v>47299195</v>
      </c>
    </row>
    <row r="2489" spans="1:3" ht="15.75">
      <c r="A2489" s="1">
        <v>2015</v>
      </c>
      <c r="B2489">
        <v>5</v>
      </c>
      <c r="C2489">
        <v>47022038</v>
      </c>
    </row>
    <row r="2490" spans="1:3" ht="15.75">
      <c r="A2490" s="1">
        <v>2015</v>
      </c>
      <c r="B2490">
        <v>6</v>
      </c>
      <c r="C2490">
        <v>44884562</v>
      </c>
    </row>
    <row r="2491" spans="1:3" ht="15.75">
      <c r="A2491" s="1">
        <v>2015</v>
      </c>
      <c r="B2491">
        <v>7</v>
      </c>
      <c r="C2491">
        <v>44452991</v>
      </c>
    </row>
    <row r="2492" spans="1:3" ht="15.75">
      <c r="A2492" s="1">
        <v>2015</v>
      </c>
      <c r="B2492">
        <v>8</v>
      </c>
      <c r="C2492">
        <v>45528717</v>
      </c>
    </row>
    <row r="2493" spans="1:3" ht="15.75">
      <c r="A2493" s="1">
        <v>2015</v>
      </c>
      <c r="B2493">
        <v>9</v>
      </c>
      <c r="C2493">
        <v>44331771</v>
      </c>
    </row>
    <row r="2494" spans="1:3" ht="15.75">
      <c r="A2494" s="1">
        <v>2015</v>
      </c>
      <c r="B2494">
        <v>10</v>
      </c>
      <c r="C2494">
        <v>40888448</v>
      </c>
    </row>
    <row r="2495" spans="1:3" ht="15.75">
      <c r="A2495" s="1">
        <v>2015</v>
      </c>
      <c r="B2495">
        <v>11</v>
      </c>
      <c r="C2495">
        <v>37888036</v>
      </c>
    </row>
    <row r="2496" spans="1:3" ht="15.75">
      <c r="A2496" s="1">
        <v>2015</v>
      </c>
      <c r="B2496">
        <v>12</v>
      </c>
      <c r="C2496">
        <v>37819352</v>
      </c>
    </row>
    <row r="2497" spans="1:3" ht="15.75">
      <c r="A2497" s="1">
        <v>2015</v>
      </c>
      <c r="B2497">
        <v>13</v>
      </c>
      <c r="C2497">
        <v>35755114</v>
      </c>
    </row>
    <row r="2498" spans="1:3" ht="15.75">
      <c r="A2498" s="1">
        <v>2015</v>
      </c>
      <c r="B2498">
        <v>14</v>
      </c>
      <c r="C2498">
        <v>37492777</v>
      </c>
    </row>
    <row r="2499" spans="1:3" ht="15.75">
      <c r="A2499" s="1">
        <v>2015</v>
      </c>
      <c r="B2499">
        <v>15</v>
      </c>
      <c r="C2499">
        <v>32087529</v>
      </c>
    </row>
    <row r="2500" spans="1:3" ht="15.75">
      <c r="A2500" s="1">
        <v>2015</v>
      </c>
      <c r="B2500">
        <v>16</v>
      </c>
      <c r="C2500">
        <v>28945812</v>
      </c>
    </row>
    <row r="2501" spans="1:3" ht="15.75">
      <c r="A2501" s="1">
        <v>2015</v>
      </c>
      <c r="B2501">
        <v>17</v>
      </c>
      <c r="C2501">
        <v>25913344</v>
      </c>
    </row>
    <row r="2502" spans="1:3" ht="15.75">
      <c r="A2502" s="1">
        <v>2015</v>
      </c>
      <c r="B2502">
        <v>18</v>
      </c>
      <c r="C2502">
        <v>23092345</v>
      </c>
    </row>
    <row r="2503" spans="1:3" ht="15.75">
      <c r="A2503" s="1">
        <v>2015</v>
      </c>
      <c r="B2503">
        <v>19</v>
      </c>
      <c r="C2503">
        <v>20408237</v>
      </c>
    </row>
    <row r="2504" spans="1:3" ht="15.75">
      <c r="A2504" s="1">
        <v>2015</v>
      </c>
      <c r="B2504">
        <v>20</v>
      </c>
      <c r="C2504">
        <v>17936936</v>
      </c>
    </row>
    <row r="2505" spans="1:3" ht="15.75">
      <c r="A2505" s="1">
        <v>2015</v>
      </c>
      <c r="B2505">
        <v>21</v>
      </c>
      <c r="C2505">
        <v>14269187</v>
      </c>
    </row>
    <row r="2506" spans="1:3" ht="15.75">
      <c r="A2506" s="1">
        <v>2015</v>
      </c>
      <c r="B2506">
        <v>22</v>
      </c>
      <c r="C2506">
        <v>11052654</v>
      </c>
    </row>
    <row r="2507" spans="1:3" ht="15.75">
      <c r="A2507" s="1">
        <v>2015</v>
      </c>
      <c r="B2507">
        <v>23</v>
      </c>
      <c r="C2507">
        <v>7597567</v>
      </c>
    </row>
    <row r="2508" spans="1:3" ht="15.75">
      <c r="A2508" s="1">
        <v>2015</v>
      </c>
      <c r="B2508">
        <v>24</v>
      </c>
      <c r="C2508">
        <v>5498588</v>
      </c>
    </row>
    <row r="2509" spans="1:3" ht="15.75">
      <c r="A2509" s="1">
        <v>2015</v>
      </c>
      <c r="B2509">
        <v>25</v>
      </c>
      <c r="C2509">
        <v>4932058</v>
      </c>
    </row>
    <row r="2510" spans="1:3" ht="15.75">
      <c r="A2510" s="1">
        <v>2015</v>
      </c>
      <c r="B2510">
        <v>26</v>
      </c>
      <c r="C2510">
        <v>3315008</v>
      </c>
    </row>
    <row r="2511" spans="1:3" ht="15.75">
      <c r="A2511" s="1">
        <v>2015</v>
      </c>
      <c r="B2511">
        <v>27</v>
      </c>
      <c r="C2511">
        <v>2672861</v>
      </c>
    </row>
    <row r="2512" spans="1:3" ht="15.75">
      <c r="A2512" s="1">
        <v>2015</v>
      </c>
      <c r="B2512">
        <v>28</v>
      </c>
      <c r="C2512">
        <v>2596144</v>
      </c>
    </row>
    <row r="2513" spans="1:3" ht="15.75">
      <c r="A2513" s="1">
        <v>2015</v>
      </c>
      <c r="B2513">
        <v>29</v>
      </c>
      <c r="C2513">
        <v>2435019</v>
      </c>
    </row>
    <row r="2514" spans="1:3" ht="15.75">
      <c r="A2514" s="1">
        <v>2015</v>
      </c>
      <c r="B2514">
        <v>30</v>
      </c>
      <c r="C2514">
        <v>2450874</v>
      </c>
    </row>
    <row r="2515" spans="1:3" ht="15.75">
      <c r="A2515" s="1">
        <v>2015</v>
      </c>
      <c r="B2515">
        <v>31</v>
      </c>
      <c r="C2515">
        <v>2426317</v>
      </c>
    </row>
    <row r="2516" spans="1:3" ht="15.75">
      <c r="A2516" s="1">
        <v>2015</v>
      </c>
      <c r="B2516">
        <v>32</v>
      </c>
      <c r="C2516">
        <v>2508485</v>
      </c>
    </row>
    <row r="2517" spans="1:3" ht="15.75">
      <c r="A2517" s="1">
        <v>2015</v>
      </c>
      <c r="B2517">
        <v>33</v>
      </c>
      <c r="C2517">
        <v>2421945</v>
      </c>
    </row>
    <row r="2518" spans="1:3" ht="15.75">
      <c r="A2518" s="1">
        <v>2015</v>
      </c>
      <c r="B2518">
        <v>34</v>
      </c>
      <c r="C2518">
        <v>2540552</v>
      </c>
    </row>
    <row r="2519" spans="1:3" ht="15.75">
      <c r="A2519" s="1">
        <v>2015</v>
      </c>
      <c r="B2519">
        <v>35</v>
      </c>
      <c r="C2519">
        <v>2888086</v>
      </c>
    </row>
    <row r="2520" spans="1:3" ht="15.75">
      <c r="A2520" s="1">
        <v>2015</v>
      </c>
      <c r="B2520">
        <v>36</v>
      </c>
      <c r="C2520">
        <v>2763750</v>
      </c>
    </row>
    <row r="2521" spans="1:3" ht="15.75">
      <c r="A2521" s="1">
        <v>2015</v>
      </c>
      <c r="B2521">
        <v>37</v>
      </c>
      <c r="C2521">
        <v>4281779</v>
      </c>
    </row>
    <row r="2522" spans="1:3" ht="15.75">
      <c r="A2522" s="1">
        <v>2015</v>
      </c>
      <c r="B2522">
        <v>38</v>
      </c>
      <c r="C2522">
        <v>5096155</v>
      </c>
    </row>
    <row r="2523" spans="1:3" ht="15.75">
      <c r="A2523" s="1">
        <v>2015</v>
      </c>
      <c r="B2523">
        <v>39</v>
      </c>
      <c r="C2523">
        <v>9225160</v>
      </c>
    </row>
    <row r="2524" spans="1:3" ht="15.75">
      <c r="A2524" s="1">
        <v>2015</v>
      </c>
      <c r="B2524">
        <v>40</v>
      </c>
      <c r="C2524">
        <v>13101610</v>
      </c>
    </row>
    <row r="2525" spans="1:3" ht="15.75">
      <c r="A2525" s="1">
        <v>2015</v>
      </c>
      <c r="B2525">
        <v>41</v>
      </c>
      <c r="C2525">
        <v>17952754</v>
      </c>
    </row>
    <row r="2526" spans="1:3" ht="15.75">
      <c r="A2526" s="1">
        <v>2015</v>
      </c>
      <c r="B2526">
        <v>42</v>
      </c>
      <c r="C2526">
        <v>21043963</v>
      </c>
    </row>
    <row r="2527" spans="1:3" ht="15.75">
      <c r="A2527" s="1">
        <v>2015</v>
      </c>
      <c r="B2527">
        <v>43</v>
      </c>
      <c r="C2527">
        <v>25224120</v>
      </c>
    </row>
    <row r="2528" spans="1:3" ht="15.75">
      <c r="A2528" s="1">
        <v>2015</v>
      </c>
      <c r="B2528">
        <v>44</v>
      </c>
      <c r="C2528">
        <v>29665664</v>
      </c>
    </row>
    <row r="2529" spans="1:3" ht="15.75">
      <c r="A2529" s="1">
        <v>2015</v>
      </c>
      <c r="B2529">
        <v>45</v>
      </c>
      <c r="C2529">
        <v>30349871</v>
      </c>
    </row>
    <row r="2530" spans="1:3" ht="15.75">
      <c r="A2530" s="1">
        <v>2015</v>
      </c>
      <c r="B2530">
        <v>46</v>
      </c>
      <c r="C2530">
        <v>34549950</v>
      </c>
    </row>
    <row r="2531" spans="1:3" ht="15.75">
      <c r="A2531" s="1">
        <v>2015</v>
      </c>
      <c r="B2531">
        <v>47</v>
      </c>
      <c r="C2531">
        <v>40376001</v>
      </c>
    </row>
    <row r="2532" spans="1:3" ht="15.75">
      <c r="A2532" s="1">
        <v>2015</v>
      </c>
      <c r="B2532">
        <v>48</v>
      </c>
      <c r="C2532">
        <v>41587119</v>
      </c>
    </row>
    <row r="2533" spans="1:3" ht="15.75">
      <c r="A2533" s="1">
        <v>2015</v>
      </c>
      <c r="B2533">
        <v>49</v>
      </c>
      <c r="C2533">
        <v>38551825</v>
      </c>
    </row>
    <row r="2534" spans="1:3" ht="15.75">
      <c r="A2534" s="1">
        <v>2015</v>
      </c>
      <c r="B2534">
        <v>50</v>
      </c>
      <c r="C2534">
        <v>44057768</v>
      </c>
    </row>
    <row r="2535" spans="1:3" ht="15.75">
      <c r="A2535" s="1">
        <v>2015</v>
      </c>
      <c r="B2535">
        <v>51</v>
      </c>
      <c r="C2535">
        <v>44112408</v>
      </c>
    </row>
    <row r="2536" spans="1:3" ht="15.75">
      <c r="A2536" s="1">
        <v>2015</v>
      </c>
      <c r="B2536">
        <v>52</v>
      </c>
      <c r="C2536">
        <v>44926483</v>
      </c>
    </row>
    <row r="2537" spans="1:3" ht="15.75">
      <c r="A2537" s="1">
        <v>2016</v>
      </c>
      <c r="B2537">
        <v>1</v>
      </c>
      <c r="C2537">
        <v>48761324</v>
      </c>
    </row>
    <row r="2538" spans="1:3" ht="15.75">
      <c r="A2538" s="1">
        <v>2016</v>
      </c>
      <c r="B2538">
        <v>2</v>
      </c>
      <c r="C2538">
        <v>48493175</v>
      </c>
    </row>
    <row r="2539" spans="1:3" ht="15.75">
      <c r="A2539" s="1">
        <v>2016</v>
      </c>
      <c r="B2539">
        <v>3</v>
      </c>
      <c r="C2539">
        <v>48825422</v>
      </c>
    </row>
    <row r="2540" spans="1:3" ht="15.75">
      <c r="A2540" s="1">
        <v>2016</v>
      </c>
      <c r="B2540">
        <v>4</v>
      </c>
      <c r="C2540">
        <v>50529377</v>
      </c>
    </row>
    <row r="2541" spans="1:3" ht="15.75">
      <c r="A2541" s="1">
        <v>2016</v>
      </c>
      <c r="B2541">
        <v>5</v>
      </c>
      <c r="C2541">
        <v>47069700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6"/>
  <sheetViews>
    <sheetView zoomScaleNormal="100" workbookViewId="0"/>
  </sheetViews>
  <sheetFormatPr defaultRowHeight="15"/>
  <cols>
    <col min="1" max="1" width="3" bestFit="1" customWidth="1"/>
    <col min="2" max="2" width="5.140625" bestFit="1" customWidth="1"/>
    <col min="3" max="3" width="3" bestFit="1" customWidth="1"/>
    <col min="22" max="22" width="9.5703125" bestFit="1" customWidth="1"/>
  </cols>
  <sheetData>
    <row r="1" spans="1:53">
      <c r="A1" s="26" t="s">
        <v>97</v>
      </c>
    </row>
    <row r="2" spans="1:53">
      <c r="A2" s="26"/>
    </row>
    <row r="3" spans="1:53">
      <c r="D3">
        <v>1967</v>
      </c>
      <c r="E3">
        <f>D3+1</f>
        <v>1968</v>
      </c>
      <c r="F3">
        <f t="shared" ref="F3:BA3" si="0">E3+1</f>
        <v>1969</v>
      </c>
      <c r="G3">
        <f t="shared" si="0"/>
        <v>1970</v>
      </c>
      <c r="H3">
        <f t="shared" si="0"/>
        <v>1971</v>
      </c>
      <c r="I3">
        <f t="shared" si="0"/>
        <v>1972</v>
      </c>
      <c r="J3">
        <f t="shared" si="0"/>
        <v>1973</v>
      </c>
      <c r="K3">
        <f t="shared" si="0"/>
        <v>1974</v>
      </c>
      <c r="L3">
        <f t="shared" si="0"/>
        <v>1975</v>
      </c>
      <c r="M3">
        <f t="shared" si="0"/>
        <v>1976</v>
      </c>
      <c r="N3">
        <f t="shared" si="0"/>
        <v>1977</v>
      </c>
      <c r="O3">
        <f t="shared" si="0"/>
        <v>1978</v>
      </c>
      <c r="P3">
        <f t="shared" si="0"/>
        <v>1979</v>
      </c>
      <c r="Q3">
        <f t="shared" si="0"/>
        <v>1980</v>
      </c>
      <c r="R3">
        <f t="shared" si="0"/>
        <v>1981</v>
      </c>
      <c r="S3">
        <f t="shared" si="0"/>
        <v>1982</v>
      </c>
      <c r="T3">
        <f t="shared" si="0"/>
        <v>1983</v>
      </c>
      <c r="U3">
        <f t="shared" si="0"/>
        <v>1984</v>
      </c>
      <c r="V3">
        <f t="shared" si="0"/>
        <v>1985</v>
      </c>
      <c r="W3">
        <f t="shared" si="0"/>
        <v>1986</v>
      </c>
      <c r="X3">
        <f t="shared" si="0"/>
        <v>1987</v>
      </c>
      <c r="Y3">
        <f t="shared" si="0"/>
        <v>1988</v>
      </c>
      <c r="Z3">
        <f t="shared" si="0"/>
        <v>1989</v>
      </c>
      <c r="AA3">
        <f t="shared" si="0"/>
        <v>1990</v>
      </c>
      <c r="AB3">
        <f t="shared" si="0"/>
        <v>1991</v>
      </c>
      <c r="AC3">
        <f t="shared" si="0"/>
        <v>1992</v>
      </c>
      <c r="AD3">
        <f t="shared" si="0"/>
        <v>1993</v>
      </c>
      <c r="AE3">
        <f t="shared" si="0"/>
        <v>1994</v>
      </c>
      <c r="AF3">
        <f t="shared" si="0"/>
        <v>1995</v>
      </c>
      <c r="AG3">
        <f t="shared" si="0"/>
        <v>1996</v>
      </c>
      <c r="AH3">
        <f t="shared" si="0"/>
        <v>1997</v>
      </c>
      <c r="AI3">
        <f t="shared" si="0"/>
        <v>1998</v>
      </c>
      <c r="AJ3">
        <f t="shared" si="0"/>
        <v>1999</v>
      </c>
      <c r="AK3">
        <f t="shared" si="0"/>
        <v>2000</v>
      </c>
      <c r="AL3">
        <f t="shared" si="0"/>
        <v>2001</v>
      </c>
      <c r="AM3">
        <f t="shared" si="0"/>
        <v>2002</v>
      </c>
      <c r="AN3">
        <f t="shared" si="0"/>
        <v>2003</v>
      </c>
      <c r="AO3">
        <f t="shared" si="0"/>
        <v>2004</v>
      </c>
      <c r="AP3">
        <f t="shared" si="0"/>
        <v>2005</v>
      </c>
      <c r="AQ3">
        <f t="shared" si="0"/>
        <v>2006</v>
      </c>
      <c r="AR3">
        <f t="shared" si="0"/>
        <v>2007</v>
      </c>
      <c r="AS3">
        <f t="shared" si="0"/>
        <v>2008</v>
      </c>
      <c r="AT3">
        <f t="shared" si="0"/>
        <v>2009</v>
      </c>
      <c r="AU3">
        <f t="shared" si="0"/>
        <v>2010</v>
      </c>
      <c r="AV3">
        <f t="shared" si="0"/>
        <v>2011</v>
      </c>
      <c r="AW3">
        <f t="shared" si="0"/>
        <v>2012</v>
      </c>
      <c r="AX3">
        <f t="shared" si="0"/>
        <v>2013</v>
      </c>
      <c r="AY3">
        <f t="shared" si="0"/>
        <v>2014</v>
      </c>
      <c r="AZ3">
        <f t="shared" si="0"/>
        <v>2015</v>
      </c>
      <c r="BA3">
        <f t="shared" si="0"/>
        <v>2016</v>
      </c>
    </row>
    <row r="4" spans="1:53">
      <c r="A4">
        <v>1</v>
      </c>
      <c r="B4" t="s">
        <v>2</v>
      </c>
      <c r="C4">
        <v>1</v>
      </c>
      <c r="D4">
        <v>50020163</v>
      </c>
      <c r="E4">
        <v>44712742</v>
      </c>
      <c r="F4">
        <v>47696330</v>
      </c>
      <c r="G4">
        <v>47682540</v>
      </c>
      <c r="H4">
        <v>48225818</v>
      </c>
      <c r="I4">
        <v>46318993</v>
      </c>
      <c r="J4">
        <v>47171146</v>
      </c>
      <c r="K4">
        <v>46439346</v>
      </c>
      <c r="L4">
        <v>43946837</v>
      </c>
      <c r="M4">
        <v>44690704</v>
      </c>
      <c r="N4">
        <v>47371540</v>
      </c>
      <c r="O4">
        <v>48985539</v>
      </c>
      <c r="P4">
        <v>47441991</v>
      </c>
      <c r="Q4">
        <v>45988152</v>
      </c>
      <c r="R4">
        <v>39787087</v>
      </c>
      <c r="S4">
        <v>46328223</v>
      </c>
      <c r="T4">
        <v>45998016</v>
      </c>
      <c r="U4">
        <v>44867532</v>
      </c>
      <c r="V4">
        <v>49241982</v>
      </c>
      <c r="W4">
        <v>46312981</v>
      </c>
      <c r="X4">
        <v>45643756</v>
      </c>
      <c r="Y4">
        <v>44618818</v>
      </c>
      <c r="Z4">
        <v>47279277</v>
      </c>
      <c r="AA4">
        <v>46610273</v>
      </c>
      <c r="AB4">
        <v>48011462</v>
      </c>
      <c r="AC4">
        <v>47491474</v>
      </c>
      <c r="AD4">
        <v>46518300</v>
      </c>
      <c r="AE4">
        <v>45206346</v>
      </c>
      <c r="AF4">
        <v>45425869</v>
      </c>
      <c r="AG4">
        <v>47900884</v>
      </c>
      <c r="AH4">
        <v>46234062</v>
      </c>
      <c r="AI4">
        <v>44500432</v>
      </c>
      <c r="AJ4">
        <v>45767011</v>
      </c>
      <c r="AK4">
        <v>45077928</v>
      </c>
      <c r="AL4">
        <v>45694166</v>
      </c>
      <c r="AM4">
        <v>46414337</v>
      </c>
      <c r="AN4">
        <v>49244053</v>
      </c>
      <c r="AO4">
        <v>46324859</v>
      </c>
      <c r="AP4">
        <v>45648822</v>
      </c>
      <c r="AQ4">
        <v>46857107</v>
      </c>
      <c r="AR4">
        <v>43567399</v>
      </c>
      <c r="AS4">
        <v>48030289</v>
      </c>
      <c r="AT4">
        <v>50366783</v>
      </c>
      <c r="AU4">
        <v>49269196</v>
      </c>
      <c r="AV4">
        <v>49328401</v>
      </c>
      <c r="AW4">
        <v>44039670</v>
      </c>
      <c r="AX4">
        <v>49898475</v>
      </c>
      <c r="AY4">
        <v>45790862</v>
      </c>
      <c r="AZ4">
        <v>48229623</v>
      </c>
      <c r="BA4">
        <v>48761324</v>
      </c>
    </row>
    <row r="5" spans="1:53">
      <c r="A5">
        <v>2</v>
      </c>
      <c r="C5">
        <v>8</v>
      </c>
      <c r="D5">
        <v>47111720</v>
      </c>
      <c r="E5">
        <v>48746078</v>
      </c>
      <c r="F5">
        <v>48359195</v>
      </c>
      <c r="G5">
        <v>48490973</v>
      </c>
      <c r="H5">
        <v>48108353</v>
      </c>
      <c r="I5">
        <v>46072066</v>
      </c>
      <c r="J5">
        <v>43550171</v>
      </c>
      <c r="K5">
        <v>46419394</v>
      </c>
      <c r="L5">
        <v>43811436</v>
      </c>
      <c r="M5">
        <v>47055735</v>
      </c>
      <c r="N5">
        <v>50192177</v>
      </c>
      <c r="O5">
        <v>50199964</v>
      </c>
      <c r="P5">
        <v>51845858</v>
      </c>
      <c r="Q5">
        <v>44701573</v>
      </c>
      <c r="R5">
        <v>40785624</v>
      </c>
      <c r="S5">
        <v>47690359</v>
      </c>
      <c r="T5">
        <v>46365166</v>
      </c>
      <c r="U5">
        <v>48082065</v>
      </c>
      <c r="V5">
        <v>51571578</v>
      </c>
      <c r="W5">
        <v>46374693</v>
      </c>
      <c r="X5">
        <v>47748952</v>
      </c>
      <c r="Y5">
        <v>49345647</v>
      </c>
      <c r="Z5">
        <v>48475436</v>
      </c>
      <c r="AA5">
        <v>44690905</v>
      </c>
      <c r="AB5">
        <v>47219043</v>
      </c>
      <c r="AC5">
        <v>44826678</v>
      </c>
      <c r="AD5">
        <v>46813468</v>
      </c>
      <c r="AE5">
        <v>45549268</v>
      </c>
      <c r="AF5">
        <v>44579900</v>
      </c>
      <c r="AG5">
        <v>45344423</v>
      </c>
      <c r="AH5">
        <v>47302073</v>
      </c>
      <c r="AI5">
        <v>45221240</v>
      </c>
      <c r="AJ5">
        <v>44587942</v>
      </c>
      <c r="AK5">
        <v>48007649</v>
      </c>
      <c r="AL5">
        <v>46608952</v>
      </c>
      <c r="AM5">
        <v>46720311</v>
      </c>
      <c r="AN5">
        <v>46959370</v>
      </c>
      <c r="AO5">
        <v>46292355</v>
      </c>
      <c r="AP5">
        <v>45052698</v>
      </c>
      <c r="AQ5">
        <v>47264556</v>
      </c>
      <c r="AR5">
        <v>45376689</v>
      </c>
      <c r="AS5">
        <v>49433674</v>
      </c>
      <c r="AT5">
        <v>49056136</v>
      </c>
      <c r="AU5">
        <v>49958871</v>
      </c>
      <c r="AV5">
        <v>47923149</v>
      </c>
      <c r="AW5">
        <v>47809725</v>
      </c>
      <c r="AX5">
        <v>48882939</v>
      </c>
      <c r="AY5">
        <v>44865481</v>
      </c>
      <c r="AZ5">
        <v>47072738</v>
      </c>
      <c r="BA5">
        <v>48493175</v>
      </c>
    </row>
    <row r="6" spans="1:53">
      <c r="A6">
        <v>3</v>
      </c>
      <c r="C6">
        <v>15</v>
      </c>
      <c r="D6">
        <v>47847288</v>
      </c>
      <c r="E6">
        <v>45689732</v>
      </c>
      <c r="F6">
        <v>46936088</v>
      </c>
      <c r="G6">
        <v>49071645</v>
      </c>
      <c r="H6">
        <v>46309124</v>
      </c>
      <c r="I6">
        <v>46944290</v>
      </c>
      <c r="J6">
        <v>45185088</v>
      </c>
      <c r="K6">
        <v>45704814</v>
      </c>
      <c r="L6">
        <v>46932302</v>
      </c>
      <c r="M6">
        <v>45124679</v>
      </c>
      <c r="N6">
        <v>50626832</v>
      </c>
      <c r="O6">
        <v>49636295</v>
      </c>
      <c r="P6">
        <v>50076658</v>
      </c>
      <c r="Q6">
        <v>44343363</v>
      </c>
      <c r="R6">
        <v>42505843</v>
      </c>
      <c r="S6">
        <v>49278111</v>
      </c>
      <c r="T6">
        <v>47813467</v>
      </c>
      <c r="U6">
        <v>47550659</v>
      </c>
      <c r="V6">
        <v>50808085</v>
      </c>
      <c r="W6">
        <v>45563127</v>
      </c>
      <c r="X6">
        <v>48674962</v>
      </c>
      <c r="Y6">
        <v>46589718</v>
      </c>
      <c r="Z6">
        <v>43790357</v>
      </c>
      <c r="AA6">
        <v>46527656</v>
      </c>
      <c r="AB6">
        <v>43990944</v>
      </c>
      <c r="AC6">
        <v>47395981</v>
      </c>
      <c r="AD6">
        <v>47510741</v>
      </c>
      <c r="AE6">
        <v>45552146</v>
      </c>
      <c r="AF6">
        <v>47339087</v>
      </c>
      <c r="AG6">
        <v>46012430</v>
      </c>
      <c r="AH6">
        <v>46725156</v>
      </c>
      <c r="AI6">
        <v>47001686</v>
      </c>
      <c r="AJ6">
        <v>43346942</v>
      </c>
      <c r="AK6">
        <v>49286149</v>
      </c>
      <c r="AL6">
        <v>46794336</v>
      </c>
      <c r="AM6">
        <v>49276772</v>
      </c>
      <c r="AN6">
        <v>47131525</v>
      </c>
      <c r="AO6">
        <v>48391240</v>
      </c>
      <c r="AP6">
        <v>47825675</v>
      </c>
      <c r="AQ6">
        <v>49934347</v>
      </c>
      <c r="AR6">
        <v>44854532</v>
      </c>
      <c r="AS6">
        <v>50832823</v>
      </c>
      <c r="AT6">
        <v>46628292</v>
      </c>
      <c r="AU6">
        <v>46903531</v>
      </c>
      <c r="AV6">
        <v>50192561</v>
      </c>
      <c r="AW6">
        <v>49836315</v>
      </c>
      <c r="AX6">
        <v>50618550</v>
      </c>
      <c r="AY6">
        <v>45892582</v>
      </c>
      <c r="AZ6">
        <v>47153782</v>
      </c>
      <c r="BA6">
        <v>48825422</v>
      </c>
    </row>
    <row r="7" spans="1:53">
      <c r="A7">
        <v>4</v>
      </c>
      <c r="C7">
        <v>23</v>
      </c>
      <c r="D7">
        <v>48969709</v>
      </c>
      <c r="E7">
        <v>45855297</v>
      </c>
      <c r="F7">
        <v>47265297</v>
      </c>
      <c r="G7">
        <v>48535842</v>
      </c>
      <c r="H7">
        <v>48108677</v>
      </c>
      <c r="I7">
        <v>50224137</v>
      </c>
      <c r="J7">
        <v>49132227</v>
      </c>
      <c r="K7">
        <v>45134411</v>
      </c>
      <c r="L7">
        <v>45301674</v>
      </c>
      <c r="M7">
        <v>45085140</v>
      </c>
      <c r="N7">
        <v>49573438</v>
      </c>
      <c r="O7">
        <v>50408461</v>
      </c>
      <c r="P7">
        <v>48908943</v>
      </c>
      <c r="Q7">
        <v>47264105</v>
      </c>
      <c r="R7">
        <v>41470680</v>
      </c>
      <c r="S7">
        <v>48827913</v>
      </c>
      <c r="T7">
        <v>46278033</v>
      </c>
      <c r="U7">
        <v>45841421</v>
      </c>
      <c r="V7">
        <v>49782897</v>
      </c>
      <c r="W7">
        <v>47107057</v>
      </c>
      <c r="X7">
        <v>49550586</v>
      </c>
      <c r="Y7">
        <v>47674418</v>
      </c>
      <c r="Z7">
        <v>43956972</v>
      </c>
      <c r="AA7">
        <v>44779606</v>
      </c>
      <c r="AB7">
        <v>45274120</v>
      </c>
      <c r="AC7">
        <v>46330334</v>
      </c>
      <c r="AD7">
        <v>46438248</v>
      </c>
      <c r="AE7">
        <v>45412884</v>
      </c>
      <c r="AF7">
        <v>47753475</v>
      </c>
      <c r="AG7">
        <v>47962135</v>
      </c>
      <c r="AH7">
        <v>46669961</v>
      </c>
      <c r="AI7">
        <v>47068585</v>
      </c>
      <c r="AJ7">
        <v>43391891</v>
      </c>
      <c r="AK7">
        <v>50220177</v>
      </c>
      <c r="AL7">
        <v>48644006</v>
      </c>
      <c r="AM7">
        <v>45760946</v>
      </c>
      <c r="AN7">
        <v>48492499</v>
      </c>
      <c r="AO7">
        <v>50278504</v>
      </c>
      <c r="AP7">
        <v>48119231</v>
      </c>
      <c r="AQ7">
        <v>48645995</v>
      </c>
      <c r="AR7">
        <v>47332322</v>
      </c>
      <c r="AS7">
        <v>52414421</v>
      </c>
      <c r="AT7">
        <v>46554881</v>
      </c>
      <c r="AU7">
        <v>48580047</v>
      </c>
      <c r="AV7">
        <v>48733975</v>
      </c>
      <c r="AW7">
        <v>48604056</v>
      </c>
      <c r="AX7">
        <v>47968404</v>
      </c>
      <c r="AY7">
        <v>45952452</v>
      </c>
      <c r="AZ7">
        <v>47299195</v>
      </c>
      <c r="BA7">
        <v>50529377</v>
      </c>
    </row>
    <row r="8" spans="1:53">
      <c r="A8">
        <v>5</v>
      </c>
      <c r="C8">
        <v>29</v>
      </c>
      <c r="D8">
        <v>46762732</v>
      </c>
      <c r="E8">
        <v>46144493</v>
      </c>
      <c r="F8">
        <v>48800381</v>
      </c>
      <c r="G8">
        <v>46945559</v>
      </c>
      <c r="H8">
        <v>46495016</v>
      </c>
      <c r="I8">
        <v>51168424</v>
      </c>
      <c r="J8">
        <v>47562913</v>
      </c>
      <c r="K8">
        <v>47284467</v>
      </c>
      <c r="L8">
        <v>44340544</v>
      </c>
      <c r="M8">
        <v>46298443</v>
      </c>
      <c r="N8">
        <v>48252050</v>
      </c>
      <c r="O8">
        <v>50312126</v>
      </c>
      <c r="P8">
        <v>49263199</v>
      </c>
      <c r="Q8">
        <v>49017094</v>
      </c>
      <c r="R8">
        <v>45285009</v>
      </c>
      <c r="S8">
        <v>48288158</v>
      </c>
      <c r="T8">
        <v>49094996</v>
      </c>
      <c r="U8">
        <v>45450197</v>
      </c>
      <c r="V8">
        <v>48602259</v>
      </c>
      <c r="W8">
        <v>46647649</v>
      </c>
      <c r="X8">
        <v>46142041</v>
      </c>
      <c r="Y8">
        <v>47544089</v>
      </c>
      <c r="Z8">
        <v>44790978</v>
      </c>
      <c r="AA8">
        <v>46475372</v>
      </c>
      <c r="AB8">
        <v>47323236</v>
      </c>
      <c r="AC8">
        <v>44490187</v>
      </c>
      <c r="AD8">
        <v>46952803</v>
      </c>
      <c r="AE8">
        <v>44996445</v>
      </c>
      <c r="AF8">
        <v>45645667</v>
      </c>
      <c r="AG8">
        <v>48602256</v>
      </c>
      <c r="AH8">
        <v>46770273</v>
      </c>
      <c r="AI8">
        <v>46155518</v>
      </c>
      <c r="AJ8">
        <v>47232505</v>
      </c>
      <c r="AK8">
        <v>46758662</v>
      </c>
      <c r="AL8">
        <v>47624049</v>
      </c>
      <c r="AM8">
        <v>45808112</v>
      </c>
      <c r="AN8">
        <v>48664262</v>
      </c>
      <c r="AO8">
        <v>48802678</v>
      </c>
      <c r="AP8">
        <v>48279808</v>
      </c>
      <c r="AQ8">
        <v>47822513</v>
      </c>
      <c r="AR8">
        <v>45884286</v>
      </c>
      <c r="AS8">
        <v>51236056</v>
      </c>
      <c r="AT8">
        <v>45612500</v>
      </c>
      <c r="AU8">
        <v>49772769</v>
      </c>
      <c r="AV8">
        <v>47312404</v>
      </c>
      <c r="AW8">
        <v>48855797</v>
      </c>
      <c r="AX8">
        <v>47996486</v>
      </c>
      <c r="AY8">
        <v>48847777</v>
      </c>
      <c r="AZ8">
        <v>47022038</v>
      </c>
      <c r="BA8">
        <v>47069700</v>
      </c>
    </row>
    <row r="9" spans="1:53">
      <c r="A9">
        <v>6</v>
      </c>
      <c r="B9" t="s">
        <v>3</v>
      </c>
      <c r="C9">
        <v>5</v>
      </c>
      <c r="D9">
        <v>47510710</v>
      </c>
      <c r="E9">
        <v>43979004</v>
      </c>
      <c r="F9">
        <v>49049908</v>
      </c>
      <c r="G9">
        <v>47365473</v>
      </c>
      <c r="H9">
        <v>45848863</v>
      </c>
      <c r="I9">
        <v>51658985</v>
      </c>
      <c r="J9">
        <v>47350674</v>
      </c>
      <c r="K9">
        <v>46855301</v>
      </c>
      <c r="L9">
        <v>45443186</v>
      </c>
      <c r="M9">
        <v>46061422</v>
      </c>
      <c r="N9">
        <v>43013874</v>
      </c>
      <c r="O9">
        <v>53920493</v>
      </c>
      <c r="P9">
        <v>48539739</v>
      </c>
      <c r="Q9">
        <v>50346827</v>
      </c>
      <c r="R9">
        <v>44791519</v>
      </c>
      <c r="S9">
        <v>47292135</v>
      </c>
      <c r="T9">
        <v>46435597</v>
      </c>
      <c r="U9">
        <v>45238556</v>
      </c>
      <c r="V9">
        <v>48941256</v>
      </c>
      <c r="W9">
        <v>47737958</v>
      </c>
      <c r="X9">
        <v>44427840</v>
      </c>
      <c r="Y9">
        <v>47933225</v>
      </c>
      <c r="Z9">
        <v>44181257</v>
      </c>
      <c r="AA9">
        <v>42573989</v>
      </c>
      <c r="AB9">
        <v>45026713</v>
      </c>
      <c r="AC9">
        <v>44622940</v>
      </c>
      <c r="AD9">
        <v>44151213</v>
      </c>
      <c r="AE9">
        <v>46677197</v>
      </c>
      <c r="AF9">
        <v>43936879</v>
      </c>
      <c r="AG9">
        <v>45775857</v>
      </c>
      <c r="AH9">
        <v>49483140</v>
      </c>
      <c r="AI9">
        <v>47722413</v>
      </c>
      <c r="AJ9">
        <v>43757107</v>
      </c>
      <c r="AK9">
        <v>46410648</v>
      </c>
      <c r="AL9">
        <v>45459068</v>
      </c>
      <c r="AM9">
        <v>43431605</v>
      </c>
      <c r="AN9">
        <v>48951273</v>
      </c>
      <c r="AO9">
        <v>45967117</v>
      </c>
      <c r="AP9">
        <v>47519420</v>
      </c>
      <c r="AQ9">
        <v>46916353</v>
      </c>
      <c r="AR9">
        <v>45498624</v>
      </c>
      <c r="AS9">
        <v>48741985</v>
      </c>
      <c r="AT9">
        <v>43209656</v>
      </c>
      <c r="AU9">
        <v>49921220</v>
      </c>
      <c r="AV9">
        <v>46803365</v>
      </c>
      <c r="AW9">
        <v>50516689</v>
      </c>
      <c r="AX9">
        <v>47403579</v>
      </c>
      <c r="AY9">
        <v>49809899</v>
      </c>
      <c r="AZ9">
        <v>44884562</v>
      </c>
    </row>
    <row r="10" spans="1:53">
      <c r="A10">
        <v>7</v>
      </c>
      <c r="C10">
        <v>12</v>
      </c>
      <c r="D10">
        <v>48434356</v>
      </c>
      <c r="E10">
        <v>43932666</v>
      </c>
      <c r="F10">
        <v>49616531</v>
      </c>
      <c r="G10">
        <v>43894690</v>
      </c>
      <c r="H10">
        <v>46526328</v>
      </c>
      <c r="I10">
        <v>49774651</v>
      </c>
      <c r="J10">
        <v>46550154</v>
      </c>
      <c r="K10">
        <v>44865691</v>
      </c>
      <c r="L10">
        <v>45175508</v>
      </c>
      <c r="M10">
        <v>45530645</v>
      </c>
      <c r="N10">
        <v>42501868</v>
      </c>
      <c r="O10">
        <v>52315473</v>
      </c>
      <c r="P10">
        <v>47182801</v>
      </c>
      <c r="Q10">
        <v>49301314</v>
      </c>
      <c r="R10">
        <v>44328628</v>
      </c>
      <c r="S10">
        <v>46981486</v>
      </c>
      <c r="T10">
        <v>46192757</v>
      </c>
      <c r="U10">
        <v>45106408</v>
      </c>
      <c r="V10">
        <v>48431280</v>
      </c>
      <c r="W10">
        <v>49655670</v>
      </c>
      <c r="X10">
        <v>46483119</v>
      </c>
      <c r="Y10">
        <v>46666085</v>
      </c>
      <c r="Z10">
        <v>43441682</v>
      </c>
      <c r="AA10">
        <v>44320488</v>
      </c>
      <c r="AB10">
        <v>46332367</v>
      </c>
      <c r="AC10">
        <v>45203565</v>
      </c>
      <c r="AD10">
        <v>44082628</v>
      </c>
      <c r="AE10">
        <v>46251225</v>
      </c>
      <c r="AF10">
        <v>40990478</v>
      </c>
      <c r="AG10">
        <v>43370482</v>
      </c>
      <c r="AH10">
        <v>45058975</v>
      </c>
      <c r="AI10">
        <v>44092677</v>
      </c>
      <c r="AJ10">
        <v>44156911</v>
      </c>
      <c r="AK10">
        <v>45773398</v>
      </c>
      <c r="AL10">
        <v>43615669</v>
      </c>
      <c r="AM10">
        <v>41318211</v>
      </c>
      <c r="AN10">
        <v>48079479</v>
      </c>
      <c r="AO10">
        <v>46700629</v>
      </c>
      <c r="AP10">
        <v>48008436</v>
      </c>
      <c r="AQ10">
        <v>45851068</v>
      </c>
      <c r="AR10">
        <v>44790338</v>
      </c>
      <c r="AS10">
        <v>49455842</v>
      </c>
      <c r="AT10">
        <v>45379700</v>
      </c>
      <c r="AU10">
        <v>52956581</v>
      </c>
      <c r="AV10">
        <v>48499597</v>
      </c>
      <c r="AW10">
        <v>47690332</v>
      </c>
      <c r="AX10">
        <v>48505431</v>
      </c>
      <c r="AY10">
        <v>48283530</v>
      </c>
      <c r="AZ10">
        <v>44452991</v>
      </c>
    </row>
    <row r="11" spans="1:53">
      <c r="A11">
        <v>8</v>
      </c>
      <c r="C11">
        <v>19</v>
      </c>
      <c r="D11">
        <v>46954140</v>
      </c>
      <c r="E11">
        <v>42093393</v>
      </c>
      <c r="F11">
        <v>47151504</v>
      </c>
      <c r="G11">
        <v>43755959</v>
      </c>
      <c r="H11">
        <v>46105545</v>
      </c>
      <c r="I11">
        <v>43915793</v>
      </c>
      <c r="J11">
        <v>46168567</v>
      </c>
      <c r="K11">
        <v>44708386</v>
      </c>
      <c r="L11">
        <v>45462670</v>
      </c>
      <c r="M11">
        <v>44898472</v>
      </c>
      <c r="N11">
        <v>43797881</v>
      </c>
      <c r="O11">
        <v>49079560</v>
      </c>
      <c r="P11">
        <v>46208404</v>
      </c>
      <c r="Q11">
        <v>46502634</v>
      </c>
      <c r="R11">
        <v>42239030</v>
      </c>
      <c r="S11">
        <v>45372881</v>
      </c>
      <c r="T11">
        <v>45511059</v>
      </c>
      <c r="U11">
        <v>45109531</v>
      </c>
      <c r="V11">
        <v>48987910</v>
      </c>
      <c r="W11">
        <v>48432870</v>
      </c>
      <c r="X11">
        <v>45049646</v>
      </c>
      <c r="Y11">
        <v>44055761</v>
      </c>
      <c r="Z11">
        <v>44772513</v>
      </c>
      <c r="AA11">
        <v>42597585</v>
      </c>
      <c r="AB11">
        <v>45120590</v>
      </c>
      <c r="AC11">
        <v>41752959</v>
      </c>
      <c r="AD11">
        <v>46504939</v>
      </c>
      <c r="AE11">
        <v>45766171</v>
      </c>
      <c r="AF11">
        <v>40799320</v>
      </c>
      <c r="AG11">
        <v>43647689</v>
      </c>
      <c r="AH11">
        <v>43196052</v>
      </c>
      <c r="AI11">
        <v>43899951</v>
      </c>
      <c r="AJ11">
        <v>42855218</v>
      </c>
      <c r="AK11">
        <v>43829898</v>
      </c>
      <c r="AL11">
        <v>46238867</v>
      </c>
      <c r="AM11">
        <v>42343858</v>
      </c>
      <c r="AN11">
        <v>49468448</v>
      </c>
      <c r="AO11">
        <v>44461556</v>
      </c>
      <c r="AP11">
        <v>46738386</v>
      </c>
      <c r="AQ11">
        <v>44192927</v>
      </c>
      <c r="AR11">
        <v>44834458</v>
      </c>
      <c r="AS11">
        <v>45387816</v>
      </c>
      <c r="AT11">
        <v>45779791</v>
      </c>
      <c r="AU11">
        <v>47538326</v>
      </c>
      <c r="AV11">
        <v>49724292</v>
      </c>
      <c r="AW11">
        <v>46883763</v>
      </c>
      <c r="AX11">
        <v>46098582</v>
      </c>
      <c r="AY11">
        <v>43205145</v>
      </c>
      <c r="AZ11">
        <v>45528717</v>
      </c>
    </row>
    <row r="12" spans="1:53">
      <c r="A12">
        <v>9</v>
      </c>
      <c r="C12">
        <v>26</v>
      </c>
      <c r="D12">
        <v>47165204</v>
      </c>
      <c r="E12">
        <v>42481153</v>
      </c>
      <c r="F12">
        <v>45782391</v>
      </c>
      <c r="G12">
        <v>43718258</v>
      </c>
      <c r="H12">
        <v>46460150</v>
      </c>
      <c r="I12">
        <v>42669230</v>
      </c>
      <c r="J12">
        <v>43382089</v>
      </c>
      <c r="K12">
        <v>41876697</v>
      </c>
      <c r="L12">
        <v>43191154</v>
      </c>
      <c r="M12">
        <v>43980068</v>
      </c>
      <c r="N12">
        <v>43680097</v>
      </c>
      <c r="O12">
        <v>48150109</v>
      </c>
      <c r="P12">
        <v>47534738</v>
      </c>
      <c r="Q12">
        <v>46889267</v>
      </c>
      <c r="R12">
        <v>42813346</v>
      </c>
      <c r="S12">
        <v>44888986</v>
      </c>
      <c r="T12">
        <v>43368415</v>
      </c>
      <c r="U12">
        <v>43828579</v>
      </c>
      <c r="V12">
        <v>46596757</v>
      </c>
      <c r="W12">
        <v>45242032</v>
      </c>
      <c r="X12">
        <v>47349549</v>
      </c>
      <c r="Y12">
        <v>42693720</v>
      </c>
      <c r="Z12">
        <v>43129963</v>
      </c>
      <c r="AA12">
        <v>39603387</v>
      </c>
      <c r="AB12">
        <v>44018396</v>
      </c>
      <c r="AC12">
        <v>41588250</v>
      </c>
      <c r="AD12">
        <v>46238833</v>
      </c>
      <c r="AE12">
        <v>41847418</v>
      </c>
      <c r="AF12">
        <v>41250823</v>
      </c>
      <c r="AG12">
        <v>44448094</v>
      </c>
      <c r="AH12">
        <v>42874853</v>
      </c>
      <c r="AI12">
        <v>42286218</v>
      </c>
      <c r="AJ12">
        <v>44132948</v>
      </c>
      <c r="AK12">
        <v>41412562</v>
      </c>
      <c r="AL12">
        <v>44218065</v>
      </c>
      <c r="AM12">
        <v>43104673</v>
      </c>
      <c r="AN12">
        <v>46881970</v>
      </c>
      <c r="AO12">
        <v>43598686</v>
      </c>
      <c r="AP12">
        <v>44604543</v>
      </c>
      <c r="AQ12">
        <v>43766472</v>
      </c>
      <c r="AR12">
        <v>46504029</v>
      </c>
      <c r="AS12">
        <v>41278055</v>
      </c>
      <c r="AT12">
        <v>45241620</v>
      </c>
      <c r="AU12">
        <v>45007500</v>
      </c>
      <c r="AV12">
        <v>45875923</v>
      </c>
      <c r="AW12">
        <v>46424902</v>
      </c>
      <c r="AX12">
        <v>43421339</v>
      </c>
      <c r="AY12">
        <v>43629811</v>
      </c>
      <c r="AZ12">
        <v>44331771</v>
      </c>
    </row>
    <row r="13" spans="1:53">
      <c r="A13">
        <v>10</v>
      </c>
      <c r="B13" t="s">
        <v>4</v>
      </c>
      <c r="C13">
        <v>4</v>
      </c>
      <c r="D13">
        <v>44329007</v>
      </c>
      <c r="E13">
        <v>40562614</v>
      </c>
      <c r="F13">
        <v>44816825</v>
      </c>
      <c r="G13">
        <v>42970550</v>
      </c>
      <c r="H13">
        <v>48530580</v>
      </c>
      <c r="I13">
        <v>43408783</v>
      </c>
      <c r="J13">
        <v>42242445</v>
      </c>
      <c r="K13">
        <v>41153745</v>
      </c>
      <c r="L13">
        <v>42905677</v>
      </c>
      <c r="M13">
        <v>43968748</v>
      </c>
      <c r="N13">
        <v>42574961</v>
      </c>
      <c r="O13">
        <v>46775759</v>
      </c>
      <c r="P13">
        <v>44918646</v>
      </c>
      <c r="Q13">
        <v>43916772</v>
      </c>
      <c r="R13">
        <v>44826437</v>
      </c>
      <c r="S13">
        <v>42762907</v>
      </c>
      <c r="T13">
        <v>41048023</v>
      </c>
      <c r="U13">
        <v>43486363</v>
      </c>
      <c r="V13">
        <v>47379542</v>
      </c>
      <c r="W13">
        <v>42048020</v>
      </c>
      <c r="X13">
        <v>43177324</v>
      </c>
      <c r="Y13">
        <v>41905384</v>
      </c>
      <c r="Z13">
        <v>40029105</v>
      </c>
      <c r="AA13">
        <v>38702533</v>
      </c>
      <c r="AB13">
        <v>41416915</v>
      </c>
      <c r="AC13">
        <v>40946433</v>
      </c>
      <c r="AD13">
        <v>45546214</v>
      </c>
      <c r="AE13">
        <v>41100632</v>
      </c>
      <c r="AF13">
        <v>38550506</v>
      </c>
      <c r="AG13">
        <v>43812456</v>
      </c>
      <c r="AH13">
        <v>40084782</v>
      </c>
      <c r="AI13">
        <v>43184526</v>
      </c>
      <c r="AJ13">
        <v>41570196</v>
      </c>
      <c r="AK13">
        <v>41011722</v>
      </c>
      <c r="AL13">
        <v>42770904</v>
      </c>
      <c r="AM13">
        <v>38097499</v>
      </c>
      <c r="AN13">
        <v>45109151</v>
      </c>
      <c r="AO13">
        <v>42401464</v>
      </c>
      <c r="AP13">
        <v>43115309</v>
      </c>
      <c r="AQ13">
        <v>43896741</v>
      </c>
      <c r="AR13">
        <v>41519575</v>
      </c>
      <c r="AS13">
        <v>38847170</v>
      </c>
      <c r="AT13">
        <v>41974095</v>
      </c>
      <c r="AU13">
        <v>46973538</v>
      </c>
      <c r="AV13">
        <v>43485744</v>
      </c>
      <c r="AW13">
        <v>43784239</v>
      </c>
      <c r="AX13">
        <v>42383076</v>
      </c>
      <c r="AY13">
        <v>40436766</v>
      </c>
      <c r="AZ13">
        <v>40888448</v>
      </c>
    </row>
    <row r="14" spans="1:53">
      <c r="A14">
        <v>11</v>
      </c>
      <c r="C14">
        <v>11</v>
      </c>
      <c r="D14">
        <v>43738963</v>
      </c>
      <c r="E14">
        <v>37355860</v>
      </c>
      <c r="F14">
        <v>43356911</v>
      </c>
      <c r="G14">
        <v>43327119</v>
      </c>
      <c r="H14">
        <v>45638260</v>
      </c>
      <c r="I14">
        <v>39334087</v>
      </c>
      <c r="J14">
        <v>43457908</v>
      </c>
      <c r="K14">
        <v>39946239</v>
      </c>
      <c r="L14">
        <v>41327833</v>
      </c>
      <c r="M14">
        <v>42301198</v>
      </c>
      <c r="N14">
        <v>39027326</v>
      </c>
      <c r="O14">
        <v>45253061</v>
      </c>
      <c r="P14">
        <v>44372263</v>
      </c>
      <c r="Q14">
        <v>43454375</v>
      </c>
      <c r="R14">
        <v>44375249</v>
      </c>
      <c r="S14">
        <v>40174509</v>
      </c>
      <c r="T14">
        <v>40723109</v>
      </c>
      <c r="U14">
        <v>41473254</v>
      </c>
      <c r="V14">
        <v>45610871</v>
      </c>
      <c r="W14">
        <v>41327176</v>
      </c>
      <c r="X14">
        <v>45222743</v>
      </c>
      <c r="Y14">
        <v>40696106</v>
      </c>
      <c r="Z14">
        <v>38072699</v>
      </c>
      <c r="AA14">
        <v>37460878</v>
      </c>
      <c r="AB14">
        <v>41158754</v>
      </c>
      <c r="AC14">
        <v>38605210</v>
      </c>
      <c r="AD14">
        <v>41698723</v>
      </c>
      <c r="AE14">
        <v>39218603</v>
      </c>
      <c r="AF14">
        <v>38435705</v>
      </c>
      <c r="AG14">
        <v>41357834</v>
      </c>
      <c r="AH14">
        <v>39144784</v>
      </c>
      <c r="AI14">
        <v>42214342</v>
      </c>
      <c r="AJ14">
        <v>42004077</v>
      </c>
      <c r="AK14">
        <v>40707506</v>
      </c>
      <c r="AL14">
        <v>39694576</v>
      </c>
      <c r="AM14">
        <v>37256185</v>
      </c>
      <c r="AN14">
        <v>42091409</v>
      </c>
      <c r="AO14">
        <v>40057101</v>
      </c>
      <c r="AP14">
        <v>40555618</v>
      </c>
      <c r="AQ14">
        <v>41448929</v>
      </c>
      <c r="AR14">
        <v>39403584</v>
      </c>
      <c r="AS14">
        <v>37783414</v>
      </c>
      <c r="AT14">
        <v>39381938</v>
      </c>
      <c r="AU14">
        <v>43279237</v>
      </c>
      <c r="AV14">
        <v>42323172</v>
      </c>
      <c r="AW14">
        <v>41979967</v>
      </c>
      <c r="AX14">
        <v>41474999</v>
      </c>
      <c r="AY14">
        <v>39557815</v>
      </c>
      <c r="AZ14">
        <v>37888036</v>
      </c>
    </row>
    <row r="15" spans="1:53">
      <c r="A15">
        <v>12</v>
      </c>
      <c r="C15">
        <v>18</v>
      </c>
      <c r="D15">
        <v>40634445</v>
      </c>
      <c r="E15">
        <v>35988566</v>
      </c>
      <c r="F15">
        <v>40077068</v>
      </c>
      <c r="G15">
        <v>42546269</v>
      </c>
      <c r="H15">
        <v>42941035</v>
      </c>
      <c r="I15">
        <v>39394847</v>
      </c>
      <c r="J15">
        <v>39479417</v>
      </c>
      <c r="K15">
        <v>38124466</v>
      </c>
      <c r="L15">
        <v>39997638</v>
      </c>
      <c r="M15">
        <v>42035957</v>
      </c>
      <c r="N15">
        <v>37504007</v>
      </c>
      <c r="O15">
        <v>39748401</v>
      </c>
      <c r="P15">
        <v>42160845</v>
      </c>
      <c r="Q15">
        <v>41987321</v>
      </c>
      <c r="R15">
        <v>40880418</v>
      </c>
      <c r="S15">
        <v>40358108</v>
      </c>
      <c r="T15">
        <v>39355452</v>
      </c>
      <c r="U15">
        <v>39688692</v>
      </c>
      <c r="V15">
        <v>41638507</v>
      </c>
      <c r="W15">
        <v>37421103</v>
      </c>
      <c r="X15">
        <v>43410836</v>
      </c>
      <c r="Y15">
        <v>40583485</v>
      </c>
      <c r="Z15">
        <v>35134139</v>
      </c>
      <c r="AA15">
        <v>35553286</v>
      </c>
      <c r="AB15">
        <v>36862071</v>
      </c>
      <c r="AC15">
        <v>39406250</v>
      </c>
      <c r="AD15">
        <v>37933621</v>
      </c>
      <c r="AE15">
        <v>37353508</v>
      </c>
      <c r="AF15">
        <v>36383680</v>
      </c>
      <c r="AG15">
        <v>41131198</v>
      </c>
      <c r="AH15">
        <v>38064642</v>
      </c>
      <c r="AI15">
        <v>42221646</v>
      </c>
      <c r="AJ15">
        <v>38751070</v>
      </c>
      <c r="AK15">
        <v>38030391</v>
      </c>
      <c r="AL15">
        <v>39753807</v>
      </c>
      <c r="AM15">
        <v>37548492</v>
      </c>
      <c r="AN15">
        <v>40006097</v>
      </c>
      <c r="AO15">
        <v>37658067</v>
      </c>
      <c r="AP15">
        <v>38402117</v>
      </c>
      <c r="AQ15">
        <v>38446221</v>
      </c>
      <c r="AR15">
        <v>35669012</v>
      </c>
      <c r="AS15">
        <v>37348900</v>
      </c>
      <c r="AT15">
        <v>38807898</v>
      </c>
      <c r="AU15">
        <v>38720668</v>
      </c>
      <c r="AV15">
        <v>40947147</v>
      </c>
      <c r="AW15">
        <v>36884762</v>
      </c>
      <c r="AX15">
        <v>42455520</v>
      </c>
      <c r="AY15">
        <v>36556921</v>
      </c>
      <c r="AZ15">
        <v>37819352</v>
      </c>
    </row>
    <row r="16" spans="1:53">
      <c r="A16">
        <v>13</v>
      </c>
      <c r="C16">
        <v>25</v>
      </c>
      <c r="D16">
        <v>37066976</v>
      </c>
      <c r="E16">
        <v>33176490</v>
      </c>
      <c r="F16">
        <v>37593202</v>
      </c>
      <c r="G16">
        <v>39206623</v>
      </c>
      <c r="H16">
        <v>40729471</v>
      </c>
      <c r="I16">
        <v>39162486</v>
      </c>
      <c r="J16">
        <v>31215450</v>
      </c>
      <c r="K16">
        <v>36909169</v>
      </c>
      <c r="L16">
        <v>40009426</v>
      </c>
      <c r="M16">
        <v>38320758</v>
      </c>
      <c r="N16">
        <v>34034159</v>
      </c>
      <c r="O16">
        <v>36213328</v>
      </c>
      <c r="P16">
        <v>39539447</v>
      </c>
      <c r="Q16">
        <v>39953081</v>
      </c>
      <c r="R16">
        <v>40932595</v>
      </c>
      <c r="S16">
        <v>39679184</v>
      </c>
      <c r="T16">
        <v>33678457</v>
      </c>
      <c r="U16">
        <v>36595610</v>
      </c>
      <c r="V16">
        <v>40658645</v>
      </c>
      <c r="W16">
        <v>36632452</v>
      </c>
      <c r="X16">
        <v>42524440</v>
      </c>
      <c r="Y16">
        <v>37911534</v>
      </c>
      <c r="Z16">
        <v>36093894</v>
      </c>
      <c r="AA16">
        <v>34130392</v>
      </c>
      <c r="AB16">
        <v>35147836</v>
      </c>
      <c r="AC16">
        <v>35097408</v>
      </c>
      <c r="AD16">
        <v>35244322</v>
      </c>
      <c r="AE16">
        <v>34912641</v>
      </c>
      <c r="AF16">
        <v>36177711</v>
      </c>
      <c r="AG16">
        <v>39307599</v>
      </c>
      <c r="AH16">
        <v>37129959</v>
      </c>
      <c r="AI16">
        <v>38535044</v>
      </c>
      <c r="AJ16">
        <v>36630792</v>
      </c>
      <c r="AK16">
        <v>35109633</v>
      </c>
      <c r="AL16">
        <v>35878939</v>
      </c>
      <c r="AM16">
        <v>33895834</v>
      </c>
      <c r="AN16">
        <v>37315821</v>
      </c>
      <c r="AO16">
        <v>35530263</v>
      </c>
      <c r="AP16">
        <v>35512696</v>
      </c>
      <c r="AQ16">
        <v>35200933</v>
      </c>
      <c r="AR16">
        <v>34677603</v>
      </c>
      <c r="AS16">
        <v>35942140</v>
      </c>
      <c r="AT16">
        <v>37875339</v>
      </c>
      <c r="AU16">
        <v>36813568</v>
      </c>
      <c r="AV16">
        <v>37536669</v>
      </c>
      <c r="AW16">
        <v>34444364</v>
      </c>
      <c r="AX16">
        <v>39020957</v>
      </c>
      <c r="AY16">
        <v>34859908</v>
      </c>
      <c r="AZ16">
        <v>35755114</v>
      </c>
    </row>
    <row r="17" spans="1:52">
      <c r="A17" s="4">
        <v>14</v>
      </c>
      <c r="B17" s="4" t="s">
        <v>5</v>
      </c>
      <c r="C17" s="4">
        <v>1</v>
      </c>
      <c r="D17" s="4">
        <v>37387115</v>
      </c>
      <c r="E17" s="4">
        <v>31966662</v>
      </c>
      <c r="F17" s="4">
        <v>35939151</v>
      </c>
      <c r="G17" s="4">
        <v>38035642</v>
      </c>
      <c r="H17" s="4">
        <v>37188913</v>
      </c>
      <c r="I17" s="4">
        <v>36721023</v>
      </c>
      <c r="J17" s="4">
        <v>36995784</v>
      </c>
      <c r="K17" s="4">
        <v>34591752</v>
      </c>
      <c r="L17" s="4">
        <v>35881590</v>
      </c>
      <c r="M17" s="4">
        <v>37183978</v>
      </c>
      <c r="N17" s="4">
        <v>32386970</v>
      </c>
      <c r="O17" s="4">
        <v>31358353</v>
      </c>
      <c r="P17" s="4">
        <v>36598523</v>
      </c>
      <c r="Q17" s="4">
        <v>38441816</v>
      </c>
      <c r="R17" s="4">
        <v>39490861</v>
      </c>
      <c r="S17" s="4">
        <v>37720589</v>
      </c>
      <c r="T17" s="4">
        <v>31766113</v>
      </c>
      <c r="U17" s="4">
        <v>34455402</v>
      </c>
      <c r="V17" s="4">
        <v>37587674</v>
      </c>
      <c r="W17" s="4">
        <v>34985316</v>
      </c>
      <c r="X17" s="4">
        <v>37089687</v>
      </c>
      <c r="Y17" s="4">
        <v>36061456</v>
      </c>
      <c r="Z17" s="4">
        <v>31917607</v>
      </c>
      <c r="AA17" s="4">
        <v>30782781</v>
      </c>
      <c r="AB17" s="4">
        <v>34835424</v>
      </c>
      <c r="AC17" s="4">
        <v>33076534</v>
      </c>
      <c r="AD17" s="4">
        <v>31750383</v>
      </c>
      <c r="AE17" s="4">
        <v>33777402</v>
      </c>
      <c r="AF17" s="4">
        <v>37768913</v>
      </c>
      <c r="AG17" s="4">
        <v>38170669</v>
      </c>
      <c r="AH17" s="4">
        <v>36217523</v>
      </c>
      <c r="AI17" s="4">
        <v>33722494</v>
      </c>
      <c r="AJ17" s="4">
        <v>36417997</v>
      </c>
      <c r="AK17" s="4">
        <v>33967440</v>
      </c>
      <c r="AL17" s="4">
        <v>34171036</v>
      </c>
      <c r="AM17" s="4">
        <v>33717200</v>
      </c>
      <c r="AN17" s="4">
        <v>38318707</v>
      </c>
      <c r="AO17" s="4">
        <v>33205901</v>
      </c>
      <c r="AP17" s="4">
        <v>34342513</v>
      </c>
      <c r="AQ17" s="4">
        <v>34073242</v>
      </c>
      <c r="AR17" s="4">
        <v>33441545</v>
      </c>
      <c r="AS17" s="4">
        <v>32199280</v>
      </c>
      <c r="AT17" s="4">
        <v>34410425</v>
      </c>
      <c r="AU17" s="4">
        <v>34780831</v>
      </c>
      <c r="AV17" s="4">
        <v>34705897</v>
      </c>
      <c r="AW17" s="4">
        <v>32307688</v>
      </c>
      <c r="AX17" s="4">
        <v>38104677</v>
      </c>
      <c r="AY17" s="4">
        <v>32206205</v>
      </c>
      <c r="AZ17" s="4">
        <v>37492777</v>
      </c>
    </row>
    <row r="18" spans="1:52">
      <c r="A18">
        <v>15</v>
      </c>
      <c r="C18">
        <v>8</v>
      </c>
      <c r="D18">
        <v>32519665</v>
      </c>
      <c r="E18">
        <v>29349819</v>
      </c>
      <c r="F18">
        <v>31995699</v>
      </c>
      <c r="G18">
        <v>35812975</v>
      </c>
      <c r="H18">
        <v>35924260</v>
      </c>
      <c r="I18">
        <v>32153818</v>
      </c>
      <c r="J18">
        <v>34333488</v>
      </c>
      <c r="K18">
        <v>31430048</v>
      </c>
      <c r="L18">
        <v>32564176</v>
      </c>
      <c r="M18">
        <v>32424378</v>
      </c>
      <c r="N18">
        <v>31796378</v>
      </c>
      <c r="O18">
        <v>29336662</v>
      </c>
      <c r="P18">
        <v>35480999</v>
      </c>
      <c r="Q18">
        <v>35718204</v>
      </c>
      <c r="R18">
        <v>34890676</v>
      </c>
      <c r="S18">
        <v>34792573</v>
      </c>
      <c r="T18">
        <v>30341545</v>
      </c>
      <c r="U18">
        <v>31156225</v>
      </c>
      <c r="V18">
        <v>32790747</v>
      </c>
      <c r="W18">
        <v>31873785</v>
      </c>
      <c r="X18">
        <v>32754719</v>
      </c>
      <c r="Y18">
        <v>33643775</v>
      </c>
      <c r="Z18">
        <v>31595835</v>
      </c>
      <c r="AA18">
        <v>29265564</v>
      </c>
      <c r="AB18">
        <v>29383398</v>
      </c>
      <c r="AC18">
        <v>31736393</v>
      </c>
      <c r="AD18">
        <v>29911567</v>
      </c>
      <c r="AE18">
        <v>30558011</v>
      </c>
      <c r="AF18">
        <v>34116312</v>
      </c>
      <c r="AG18">
        <v>36356918</v>
      </c>
      <c r="AH18">
        <v>34397728</v>
      </c>
      <c r="AI18">
        <v>34111559</v>
      </c>
      <c r="AJ18">
        <v>33362995</v>
      </c>
      <c r="AK18">
        <v>29690914</v>
      </c>
      <c r="AL18">
        <v>30532344</v>
      </c>
      <c r="AM18">
        <v>31626746</v>
      </c>
      <c r="AN18">
        <v>32972104</v>
      </c>
      <c r="AO18">
        <v>30478515</v>
      </c>
      <c r="AP18">
        <v>30330112</v>
      </c>
      <c r="AQ18">
        <v>30136014</v>
      </c>
      <c r="AR18">
        <v>30823483</v>
      </c>
      <c r="AS18">
        <v>29965466</v>
      </c>
      <c r="AT18">
        <v>31759827</v>
      </c>
      <c r="AU18">
        <v>32628888</v>
      </c>
      <c r="AV18">
        <v>30805493</v>
      </c>
      <c r="AW18">
        <v>29226076</v>
      </c>
      <c r="AX18">
        <v>34216570</v>
      </c>
      <c r="AY18">
        <v>31093726</v>
      </c>
      <c r="AZ18">
        <v>32087529</v>
      </c>
    </row>
    <row r="19" spans="1:52">
      <c r="A19">
        <v>16</v>
      </c>
      <c r="C19">
        <v>15</v>
      </c>
      <c r="D19">
        <v>31405354</v>
      </c>
      <c r="E19">
        <v>26001874</v>
      </c>
      <c r="F19">
        <v>28173489</v>
      </c>
      <c r="G19">
        <v>33057288</v>
      </c>
      <c r="H19">
        <v>32021212</v>
      </c>
      <c r="I19">
        <v>27343230</v>
      </c>
      <c r="J19">
        <v>31074989</v>
      </c>
      <c r="K19">
        <v>30302116</v>
      </c>
      <c r="L19">
        <v>30627941</v>
      </c>
      <c r="M19">
        <v>29574116</v>
      </c>
      <c r="N19">
        <v>29259831</v>
      </c>
      <c r="O19">
        <v>29002350</v>
      </c>
      <c r="P19">
        <v>34227455</v>
      </c>
      <c r="Q19">
        <v>32883786</v>
      </c>
      <c r="R19">
        <v>33061047</v>
      </c>
      <c r="S19">
        <v>32131369</v>
      </c>
      <c r="T19">
        <v>28904754</v>
      </c>
      <c r="U19">
        <v>29156588</v>
      </c>
      <c r="V19">
        <v>31100229</v>
      </c>
      <c r="W19">
        <v>29637775</v>
      </c>
      <c r="X19">
        <v>29608523</v>
      </c>
      <c r="Y19">
        <v>27790961</v>
      </c>
      <c r="Z19">
        <v>28431486</v>
      </c>
      <c r="AA19">
        <v>26081532</v>
      </c>
      <c r="AB19">
        <v>25556283</v>
      </c>
      <c r="AC19">
        <v>26690290</v>
      </c>
      <c r="AD19">
        <v>30539125</v>
      </c>
      <c r="AE19">
        <v>26853471</v>
      </c>
      <c r="AF19">
        <v>29469516</v>
      </c>
      <c r="AG19">
        <v>30010947</v>
      </c>
      <c r="AH19">
        <v>30561231</v>
      </c>
      <c r="AI19">
        <v>30937734</v>
      </c>
      <c r="AJ19">
        <v>27587297</v>
      </c>
      <c r="AK19">
        <v>26844027</v>
      </c>
      <c r="AL19">
        <v>27496314</v>
      </c>
      <c r="AM19">
        <v>29375783</v>
      </c>
      <c r="AN19">
        <v>29250666</v>
      </c>
      <c r="AO19">
        <v>30007892</v>
      </c>
      <c r="AP19">
        <v>24443841</v>
      </c>
      <c r="AQ19">
        <v>28080845</v>
      </c>
      <c r="AR19">
        <v>24993929</v>
      </c>
      <c r="AS19">
        <v>29379731</v>
      </c>
      <c r="AT19">
        <v>28277321</v>
      </c>
      <c r="AU19">
        <v>27660242</v>
      </c>
      <c r="AV19">
        <v>24914934</v>
      </c>
      <c r="AW19">
        <v>26125717</v>
      </c>
      <c r="AX19">
        <v>31823825</v>
      </c>
      <c r="AY19">
        <v>27977700</v>
      </c>
      <c r="AZ19">
        <v>28945812</v>
      </c>
    </row>
    <row r="20" spans="1:52">
      <c r="A20">
        <v>17</v>
      </c>
      <c r="C20">
        <v>23</v>
      </c>
      <c r="D20">
        <v>28855651</v>
      </c>
      <c r="E20">
        <v>24767229</v>
      </c>
      <c r="F20">
        <v>27637282</v>
      </c>
      <c r="G20">
        <v>31542213</v>
      </c>
      <c r="H20">
        <v>25560408</v>
      </c>
      <c r="I20">
        <v>25716885</v>
      </c>
      <c r="J20">
        <v>23242354</v>
      </c>
      <c r="K20">
        <v>27191135</v>
      </c>
      <c r="L20">
        <v>29002448</v>
      </c>
      <c r="M20">
        <v>25514764</v>
      </c>
      <c r="N20">
        <v>27638720</v>
      </c>
      <c r="O20">
        <v>28257356</v>
      </c>
      <c r="P20">
        <v>30615828</v>
      </c>
      <c r="Q20">
        <v>30197695</v>
      </c>
      <c r="R20">
        <v>30643827</v>
      </c>
      <c r="S20">
        <v>28308229</v>
      </c>
      <c r="T20">
        <v>26410507</v>
      </c>
      <c r="U20">
        <v>25970829</v>
      </c>
      <c r="V20">
        <v>29141678</v>
      </c>
      <c r="W20">
        <v>26829437</v>
      </c>
      <c r="X20">
        <v>29433476</v>
      </c>
      <c r="Y20">
        <v>26000705</v>
      </c>
      <c r="Z20">
        <v>24889737</v>
      </c>
      <c r="AA20">
        <v>24597704</v>
      </c>
      <c r="AB20">
        <v>24194197</v>
      </c>
      <c r="AC20">
        <v>26177250</v>
      </c>
      <c r="AD20">
        <v>25373843</v>
      </c>
      <c r="AE20">
        <v>22989130</v>
      </c>
      <c r="AF20">
        <v>28372025</v>
      </c>
      <c r="AG20">
        <v>28167928</v>
      </c>
      <c r="AH20">
        <v>24985422</v>
      </c>
      <c r="AI20">
        <v>27855658</v>
      </c>
      <c r="AJ20">
        <v>26778097</v>
      </c>
      <c r="AK20">
        <v>24124165</v>
      </c>
      <c r="AL20">
        <v>24467151</v>
      </c>
      <c r="AM20">
        <v>27744556</v>
      </c>
      <c r="AN20">
        <v>27146431</v>
      </c>
      <c r="AO20">
        <v>27396364</v>
      </c>
      <c r="AP20">
        <v>23930318</v>
      </c>
      <c r="AQ20">
        <v>25422396</v>
      </c>
      <c r="AR20">
        <v>22231853</v>
      </c>
      <c r="AS20">
        <v>27239274</v>
      </c>
      <c r="AT20">
        <v>27209627</v>
      </c>
      <c r="AU20">
        <v>25772243</v>
      </c>
      <c r="AV20">
        <v>22974447</v>
      </c>
      <c r="AW20">
        <v>23641216</v>
      </c>
      <c r="AX20">
        <v>26777314</v>
      </c>
      <c r="AY20">
        <v>24853346</v>
      </c>
      <c r="AZ20">
        <v>25913344</v>
      </c>
    </row>
    <row r="21" spans="1:52" s="5" customFormat="1">
      <c r="A21" s="5">
        <v>18</v>
      </c>
      <c r="C21" s="5">
        <v>29</v>
      </c>
      <c r="D21" s="5">
        <v>25977969</v>
      </c>
      <c r="E21" s="5">
        <v>22384028</v>
      </c>
      <c r="F21" s="5">
        <v>23847776</v>
      </c>
      <c r="G21" s="5">
        <v>27753868</v>
      </c>
      <c r="H21" s="5">
        <v>24264626</v>
      </c>
      <c r="I21" s="5">
        <v>24290300</v>
      </c>
      <c r="J21" s="5">
        <v>23385872</v>
      </c>
      <c r="K21" s="5">
        <v>26301453</v>
      </c>
      <c r="L21" s="5">
        <v>26982985</v>
      </c>
      <c r="M21" s="5">
        <v>25686666</v>
      </c>
      <c r="N21" s="5">
        <v>24222344</v>
      </c>
      <c r="O21" s="5">
        <v>26431148</v>
      </c>
      <c r="P21" s="5">
        <v>28184719</v>
      </c>
      <c r="Q21" s="5">
        <v>23540939</v>
      </c>
      <c r="R21" s="5">
        <v>27238809</v>
      </c>
      <c r="S21" s="5">
        <v>24363353</v>
      </c>
      <c r="T21" s="5">
        <v>24171282</v>
      </c>
      <c r="U21" s="5">
        <v>24286091</v>
      </c>
      <c r="V21" s="5">
        <v>25576059</v>
      </c>
      <c r="W21" s="5">
        <v>24160849</v>
      </c>
      <c r="X21" s="5">
        <v>22035238</v>
      </c>
      <c r="Y21" s="5">
        <v>22998809</v>
      </c>
      <c r="Z21" s="5">
        <v>22084606</v>
      </c>
      <c r="AA21" s="5">
        <v>20365062</v>
      </c>
      <c r="AB21" s="5">
        <v>24083553</v>
      </c>
      <c r="AC21" s="5">
        <v>24712951</v>
      </c>
      <c r="AD21" s="5">
        <v>22963255</v>
      </c>
      <c r="AE21" s="5">
        <v>21022369</v>
      </c>
      <c r="AF21" s="5">
        <v>22457574</v>
      </c>
      <c r="AG21" s="5">
        <v>25328654</v>
      </c>
      <c r="AH21" s="5">
        <v>23375409</v>
      </c>
      <c r="AI21" s="5">
        <v>24583255</v>
      </c>
      <c r="AJ21" s="5">
        <v>23431629</v>
      </c>
      <c r="AK21" s="5">
        <v>22371228</v>
      </c>
      <c r="AL21" s="5">
        <v>21177239</v>
      </c>
      <c r="AM21" s="5">
        <v>24871056</v>
      </c>
      <c r="AN21" s="5">
        <v>24788048</v>
      </c>
      <c r="AO21" s="5">
        <v>25541244</v>
      </c>
      <c r="AP21" s="5">
        <v>20688475</v>
      </c>
      <c r="AQ21" s="5">
        <v>22921050</v>
      </c>
      <c r="AR21" s="5">
        <v>20480262</v>
      </c>
      <c r="AS21" s="5">
        <v>23867700</v>
      </c>
      <c r="AT21" s="5">
        <v>22923130</v>
      </c>
      <c r="AU21" s="5">
        <v>20643482</v>
      </c>
      <c r="AV21" s="5">
        <v>20025907</v>
      </c>
      <c r="AW21" s="5">
        <v>21081993</v>
      </c>
      <c r="AX21" s="5">
        <v>22030795</v>
      </c>
      <c r="AY21" s="5">
        <v>22058967</v>
      </c>
      <c r="AZ21" s="5">
        <v>23092345</v>
      </c>
    </row>
    <row r="22" spans="1:52" s="5" customFormat="1">
      <c r="A22" s="4">
        <v>19</v>
      </c>
      <c r="B22" s="4" t="s">
        <v>6</v>
      </c>
      <c r="C22" s="4">
        <v>6</v>
      </c>
      <c r="D22" s="4">
        <v>24219655</v>
      </c>
      <c r="E22" s="4">
        <v>18355238</v>
      </c>
      <c r="F22" s="4">
        <v>22382419</v>
      </c>
      <c r="G22" s="4">
        <v>23430000</v>
      </c>
      <c r="H22" s="4">
        <v>22188803</v>
      </c>
      <c r="I22" s="4">
        <v>21471274</v>
      </c>
      <c r="J22" s="4">
        <v>22912852</v>
      </c>
      <c r="K22" s="4">
        <v>27016525</v>
      </c>
      <c r="L22" s="4">
        <v>21212755</v>
      </c>
      <c r="M22" s="4">
        <v>24567276</v>
      </c>
      <c r="N22" s="4">
        <v>21944757</v>
      </c>
      <c r="O22" s="4">
        <v>23903569</v>
      </c>
      <c r="P22" s="4">
        <v>24919868</v>
      </c>
      <c r="Q22" s="4">
        <v>23324700</v>
      </c>
      <c r="R22" s="4">
        <v>25163847</v>
      </c>
      <c r="S22" s="4">
        <v>20684599</v>
      </c>
      <c r="T22" s="4">
        <v>23429491</v>
      </c>
      <c r="U22" s="4">
        <v>20832844</v>
      </c>
      <c r="V22" s="4">
        <v>23417456</v>
      </c>
      <c r="W22" s="4">
        <v>23568037</v>
      </c>
      <c r="X22" s="4">
        <v>20271326</v>
      </c>
      <c r="Y22" s="4">
        <v>21462792</v>
      </c>
      <c r="Z22" s="4">
        <v>17787324</v>
      </c>
      <c r="AA22" s="4">
        <v>19586380</v>
      </c>
      <c r="AB22" s="4">
        <v>18959570</v>
      </c>
      <c r="AC22" s="4">
        <v>22016049</v>
      </c>
      <c r="AD22" s="4">
        <v>20765084</v>
      </c>
      <c r="AE22" s="4">
        <v>18923544</v>
      </c>
      <c r="AF22" s="4">
        <v>21190558</v>
      </c>
      <c r="AG22" s="4">
        <v>23934849</v>
      </c>
      <c r="AH22" s="4">
        <v>20749651</v>
      </c>
      <c r="AI22" s="4">
        <v>20959011</v>
      </c>
      <c r="AJ22" s="4">
        <v>21013970</v>
      </c>
      <c r="AK22" s="4">
        <v>20562904</v>
      </c>
      <c r="AL22" s="4">
        <v>19549431</v>
      </c>
      <c r="AM22" s="4">
        <v>22277158</v>
      </c>
      <c r="AN22" s="4">
        <v>22553175</v>
      </c>
      <c r="AO22" s="4">
        <v>23260815</v>
      </c>
      <c r="AP22" s="4">
        <v>19428701</v>
      </c>
      <c r="AQ22" s="4">
        <v>20390074</v>
      </c>
      <c r="AR22" s="4">
        <v>18809723</v>
      </c>
      <c r="AS22" s="4">
        <v>21304321</v>
      </c>
      <c r="AT22" s="4">
        <v>19837919</v>
      </c>
      <c r="AU22" s="4">
        <v>19651545</v>
      </c>
      <c r="AV22" s="4">
        <v>17852061</v>
      </c>
      <c r="AW22" s="4">
        <v>18334849</v>
      </c>
      <c r="AX22" s="4">
        <v>18733719</v>
      </c>
      <c r="AY22" s="4">
        <v>20167072</v>
      </c>
      <c r="AZ22" s="4">
        <v>20408237</v>
      </c>
    </row>
    <row r="23" spans="1:52">
      <c r="A23">
        <v>20</v>
      </c>
      <c r="C23">
        <v>13</v>
      </c>
      <c r="D23">
        <v>21433871</v>
      </c>
      <c r="E23">
        <v>15307331</v>
      </c>
      <c r="F23">
        <v>19650398</v>
      </c>
      <c r="G23">
        <v>21249873</v>
      </c>
      <c r="H23">
        <v>19790588</v>
      </c>
      <c r="I23">
        <v>15529896</v>
      </c>
      <c r="J23">
        <v>22198314</v>
      </c>
      <c r="K23">
        <v>22007073</v>
      </c>
      <c r="L23">
        <v>18506920</v>
      </c>
      <c r="M23">
        <v>22751253</v>
      </c>
      <c r="N23">
        <v>16872879</v>
      </c>
      <c r="O23">
        <v>19345158</v>
      </c>
      <c r="P23">
        <v>22095642</v>
      </c>
      <c r="Q23">
        <v>21994109</v>
      </c>
      <c r="R23">
        <v>23648987</v>
      </c>
      <c r="S23">
        <v>19594903</v>
      </c>
      <c r="T23">
        <v>19275556</v>
      </c>
      <c r="U23">
        <v>16198089</v>
      </c>
      <c r="V23">
        <v>21411824</v>
      </c>
      <c r="W23">
        <v>20142557</v>
      </c>
      <c r="X23">
        <v>18377848</v>
      </c>
      <c r="Y23">
        <v>20502726</v>
      </c>
      <c r="Z23">
        <v>17425347</v>
      </c>
      <c r="AA23">
        <v>17457156</v>
      </c>
      <c r="AB23">
        <v>18328126</v>
      </c>
      <c r="AC23">
        <v>20377160</v>
      </c>
      <c r="AD23">
        <v>19384115</v>
      </c>
      <c r="AE23">
        <v>17588879</v>
      </c>
      <c r="AF23">
        <v>18880961</v>
      </c>
      <c r="AG23">
        <v>18653369</v>
      </c>
      <c r="AH23">
        <v>20530863</v>
      </c>
      <c r="AI23">
        <v>19323513</v>
      </c>
      <c r="AJ23">
        <v>20209418</v>
      </c>
      <c r="AK23">
        <v>18718258</v>
      </c>
      <c r="AL23">
        <v>17415092</v>
      </c>
      <c r="AM23">
        <v>18960184</v>
      </c>
      <c r="AN23">
        <v>19740932</v>
      </c>
      <c r="AO23">
        <v>20655287</v>
      </c>
      <c r="AP23">
        <v>15904380</v>
      </c>
      <c r="AQ23">
        <v>16968658</v>
      </c>
      <c r="AR23">
        <v>17075306</v>
      </c>
      <c r="AS23">
        <v>17739229</v>
      </c>
      <c r="AT23">
        <v>19529287</v>
      </c>
      <c r="AU23">
        <v>15943203</v>
      </c>
      <c r="AV23">
        <v>16461176</v>
      </c>
      <c r="AW23">
        <v>15510542</v>
      </c>
      <c r="AX23">
        <v>15389908</v>
      </c>
      <c r="AY23">
        <v>16495578</v>
      </c>
      <c r="AZ23">
        <v>17936936</v>
      </c>
    </row>
    <row r="24" spans="1:52">
      <c r="A24">
        <v>21</v>
      </c>
      <c r="C24">
        <v>20</v>
      </c>
      <c r="D24">
        <v>20186607</v>
      </c>
      <c r="E24">
        <v>13420588</v>
      </c>
      <c r="F24">
        <v>16708737</v>
      </c>
      <c r="G24">
        <v>19695018</v>
      </c>
      <c r="H24">
        <v>18571422</v>
      </c>
      <c r="I24">
        <v>17794150</v>
      </c>
      <c r="J24">
        <v>19341261</v>
      </c>
      <c r="K24">
        <v>20695474</v>
      </c>
      <c r="L24">
        <v>17556249</v>
      </c>
      <c r="M24">
        <v>22534427</v>
      </c>
      <c r="N24">
        <v>15971721</v>
      </c>
      <c r="O24">
        <v>18795068</v>
      </c>
      <c r="P24">
        <v>18194346</v>
      </c>
      <c r="Q24">
        <v>17909130</v>
      </c>
      <c r="R24">
        <v>20326177</v>
      </c>
      <c r="S24">
        <v>17045466</v>
      </c>
      <c r="T24">
        <v>16360011</v>
      </c>
      <c r="U24">
        <v>15410892</v>
      </c>
      <c r="V24">
        <v>21623666</v>
      </c>
      <c r="W24">
        <v>18603009</v>
      </c>
      <c r="X24">
        <v>17507309</v>
      </c>
      <c r="Y24">
        <v>17518097</v>
      </c>
      <c r="Z24">
        <v>15498778</v>
      </c>
      <c r="AA24">
        <v>13386262</v>
      </c>
      <c r="AB24">
        <v>16673655</v>
      </c>
      <c r="AC24">
        <v>15532749</v>
      </c>
      <c r="AD24">
        <v>17780666</v>
      </c>
      <c r="AE24">
        <v>16825476</v>
      </c>
      <c r="AF24">
        <v>15098988</v>
      </c>
      <c r="AG24">
        <v>18003864</v>
      </c>
      <c r="AH24">
        <v>17649582</v>
      </c>
      <c r="AI24">
        <v>17135209</v>
      </c>
      <c r="AJ24">
        <v>17501854</v>
      </c>
      <c r="AK24">
        <v>16420656</v>
      </c>
      <c r="AL24">
        <v>14994780</v>
      </c>
      <c r="AM24">
        <v>15867326</v>
      </c>
      <c r="AN24">
        <v>18239659</v>
      </c>
      <c r="AO24">
        <v>18201979</v>
      </c>
      <c r="AP24">
        <v>12745066</v>
      </c>
      <c r="AQ24">
        <v>14771645</v>
      </c>
      <c r="AR24">
        <v>14720255</v>
      </c>
      <c r="AS24">
        <v>13461601</v>
      </c>
      <c r="AT24">
        <v>16513122</v>
      </c>
      <c r="AU24">
        <v>13358709</v>
      </c>
      <c r="AV24">
        <v>12103188</v>
      </c>
      <c r="AW24">
        <v>12762678</v>
      </c>
      <c r="AX24">
        <v>13011986</v>
      </c>
      <c r="AY24">
        <v>14446607</v>
      </c>
      <c r="AZ24">
        <v>14269187</v>
      </c>
    </row>
    <row r="25" spans="1:52">
      <c r="A25">
        <v>22</v>
      </c>
      <c r="C25">
        <v>27</v>
      </c>
      <c r="D25">
        <v>17485987</v>
      </c>
      <c r="E25">
        <v>11122557</v>
      </c>
      <c r="F25">
        <v>11079542</v>
      </c>
      <c r="G25">
        <v>16571719</v>
      </c>
      <c r="H25">
        <v>17459210</v>
      </c>
      <c r="I25">
        <v>16781787</v>
      </c>
      <c r="J25">
        <v>13853751</v>
      </c>
      <c r="K25">
        <v>17438058</v>
      </c>
      <c r="L25">
        <v>16235824</v>
      </c>
      <c r="M25">
        <v>18674590</v>
      </c>
      <c r="N25">
        <v>16136674</v>
      </c>
      <c r="O25">
        <v>18752919</v>
      </c>
      <c r="P25">
        <v>17756244</v>
      </c>
      <c r="Q25">
        <v>15493980</v>
      </c>
      <c r="R25">
        <v>17302343</v>
      </c>
      <c r="S25">
        <v>15982502</v>
      </c>
      <c r="T25">
        <v>14429909</v>
      </c>
      <c r="U25">
        <v>12206838</v>
      </c>
      <c r="V25">
        <v>19807606</v>
      </c>
      <c r="W25">
        <v>15612326</v>
      </c>
      <c r="X25">
        <v>15716133</v>
      </c>
      <c r="Y25">
        <v>15499133</v>
      </c>
      <c r="Z25">
        <v>12537942</v>
      </c>
      <c r="AA25">
        <v>10785002</v>
      </c>
      <c r="AB25">
        <v>15797282</v>
      </c>
      <c r="AC25">
        <v>13673885</v>
      </c>
      <c r="AD25">
        <v>14725951</v>
      </c>
      <c r="AE25">
        <v>12382111</v>
      </c>
      <c r="AF25">
        <v>13354011</v>
      </c>
      <c r="AG25">
        <v>16680797</v>
      </c>
      <c r="AH25">
        <v>18001452</v>
      </c>
      <c r="AI25">
        <v>13853767</v>
      </c>
      <c r="AJ25">
        <v>15014466</v>
      </c>
      <c r="AK25">
        <v>14411953</v>
      </c>
      <c r="AL25">
        <v>12983579</v>
      </c>
      <c r="AM25">
        <v>13789192</v>
      </c>
      <c r="AN25">
        <v>15233018</v>
      </c>
      <c r="AO25">
        <v>16691468</v>
      </c>
      <c r="AP25">
        <v>11341247</v>
      </c>
      <c r="AQ25">
        <v>12030863</v>
      </c>
      <c r="AR25">
        <v>12866175</v>
      </c>
      <c r="AS25">
        <v>10866612</v>
      </c>
      <c r="AT25">
        <v>13653110</v>
      </c>
      <c r="AU25">
        <v>10320460</v>
      </c>
      <c r="AV25">
        <v>9882519</v>
      </c>
      <c r="AW25">
        <v>8750492</v>
      </c>
      <c r="AX25">
        <v>10656334</v>
      </c>
      <c r="AY25">
        <v>11823115</v>
      </c>
      <c r="AZ25">
        <v>11052654</v>
      </c>
    </row>
    <row r="26" spans="1:52">
      <c r="A26">
        <v>23</v>
      </c>
      <c r="B26" t="s">
        <v>7</v>
      </c>
      <c r="C26">
        <v>3</v>
      </c>
      <c r="D26">
        <v>15812785</v>
      </c>
      <c r="E26">
        <v>9851021</v>
      </c>
      <c r="G26">
        <v>15162865</v>
      </c>
      <c r="H26">
        <v>14176367</v>
      </c>
      <c r="I26">
        <v>13555127</v>
      </c>
      <c r="J26">
        <v>12725527</v>
      </c>
      <c r="K26">
        <v>13514928</v>
      </c>
      <c r="L26">
        <v>15615680</v>
      </c>
      <c r="M26">
        <v>17301040</v>
      </c>
      <c r="N26">
        <v>13487809</v>
      </c>
      <c r="O26">
        <v>18364168</v>
      </c>
      <c r="P26">
        <v>16862192</v>
      </c>
      <c r="Q26">
        <v>14144398</v>
      </c>
      <c r="R26">
        <v>17127845</v>
      </c>
      <c r="S26">
        <v>12523484</v>
      </c>
      <c r="T26">
        <v>11687325</v>
      </c>
      <c r="U26">
        <v>10766798</v>
      </c>
      <c r="V26">
        <v>16454214</v>
      </c>
      <c r="W26">
        <v>14792201</v>
      </c>
      <c r="X26">
        <v>14562140</v>
      </c>
      <c r="Y26">
        <v>12289959</v>
      </c>
      <c r="Z26">
        <v>11148575</v>
      </c>
      <c r="AA26">
        <v>7321127</v>
      </c>
      <c r="AB26">
        <v>12182544</v>
      </c>
      <c r="AC26">
        <v>13295764</v>
      </c>
      <c r="AD26">
        <v>11297465</v>
      </c>
      <c r="AE26">
        <v>10296593</v>
      </c>
      <c r="AF26">
        <v>9347233</v>
      </c>
      <c r="AG26">
        <v>13847737</v>
      </c>
      <c r="AH26">
        <v>11869346</v>
      </c>
      <c r="AI26">
        <v>12542349</v>
      </c>
      <c r="AJ26">
        <v>12463468</v>
      </c>
      <c r="AK26">
        <v>11960017</v>
      </c>
      <c r="AL26">
        <v>10249096</v>
      </c>
      <c r="AM26">
        <v>11665753</v>
      </c>
      <c r="AN26">
        <v>12438691</v>
      </c>
      <c r="AO26">
        <v>13552758</v>
      </c>
      <c r="AP26">
        <v>9867650</v>
      </c>
      <c r="AQ26">
        <v>10281125</v>
      </c>
      <c r="AR26">
        <v>10339904</v>
      </c>
      <c r="AS26">
        <v>8819914</v>
      </c>
      <c r="AT26">
        <v>9875277</v>
      </c>
      <c r="AU26">
        <v>9330904</v>
      </c>
      <c r="AV26">
        <v>7401668</v>
      </c>
      <c r="AW26">
        <v>6705824</v>
      </c>
      <c r="AX26">
        <v>7642628</v>
      </c>
      <c r="AY26">
        <v>9111061</v>
      </c>
      <c r="AZ26">
        <v>7597567</v>
      </c>
    </row>
    <row r="27" spans="1:52">
      <c r="A27">
        <v>24</v>
      </c>
      <c r="C27">
        <v>10</v>
      </c>
      <c r="D27">
        <v>13689844</v>
      </c>
      <c r="E27">
        <v>7986435</v>
      </c>
      <c r="G27">
        <v>13473533</v>
      </c>
      <c r="H27">
        <v>11479007</v>
      </c>
      <c r="I27">
        <v>10882870</v>
      </c>
      <c r="J27">
        <v>13538212</v>
      </c>
      <c r="K27">
        <v>14850954</v>
      </c>
      <c r="L27">
        <v>10846699</v>
      </c>
      <c r="M27">
        <v>14881309</v>
      </c>
      <c r="N27">
        <v>10514324</v>
      </c>
      <c r="O27">
        <v>14009005</v>
      </c>
      <c r="P27">
        <v>11625886</v>
      </c>
      <c r="Q27">
        <v>12999806</v>
      </c>
      <c r="R27">
        <v>14438550</v>
      </c>
      <c r="S27">
        <v>11292202</v>
      </c>
      <c r="T27">
        <v>9701745</v>
      </c>
      <c r="U27">
        <v>7738917</v>
      </c>
      <c r="V27">
        <v>14198511</v>
      </c>
      <c r="W27">
        <v>10777608</v>
      </c>
      <c r="X27">
        <v>12517569</v>
      </c>
      <c r="Y27">
        <v>9212911</v>
      </c>
      <c r="Z27">
        <v>8941597</v>
      </c>
      <c r="AA27">
        <v>6369023</v>
      </c>
      <c r="AB27">
        <v>12888796</v>
      </c>
      <c r="AC27">
        <v>11020149</v>
      </c>
      <c r="AD27">
        <v>9391848</v>
      </c>
      <c r="AE27">
        <v>8463908</v>
      </c>
      <c r="AF27">
        <v>9260208</v>
      </c>
      <c r="AG27">
        <v>11303390</v>
      </c>
      <c r="AH27">
        <v>9777445</v>
      </c>
      <c r="AI27">
        <v>10027476</v>
      </c>
      <c r="AJ27">
        <v>10115833</v>
      </c>
      <c r="AK27">
        <v>9980255</v>
      </c>
      <c r="AL27">
        <v>9315406</v>
      </c>
      <c r="AM27">
        <v>10120857</v>
      </c>
      <c r="AN27">
        <v>10932030</v>
      </c>
      <c r="AO27">
        <v>10669638</v>
      </c>
      <c r="AP27">
        <v>9252096</v>
      </c>
      <c r="AQ27">
        <v>8115873</v>
      </c>
      <c r="AR27">
        <v>8058847</v>
      </c>
      <c r="AS27">
        <v>7418181</v>
      </c>
      <c r="AT27">
        <v>7827720</v>
      </c>
      <c r="AU27">
        <v>7012038</v>
      </c>
      <c r="AV27">
        <v>5447584</v>
      </c>
      <c r="AW27">
        <v>4180298</v>
      </c>
      <c r="AX27">
        <v>5448041</v>
      </c>
      <c r="AY27">
        <v>7065157</v>
      </c>
      <c r="AZ27">
        <v>5498588</v>
      </c>
    </row>
    <row r="28" spans="1:52" s="4" customFormat="1">
      <c r="A28" s="4">
        <v>25</v>
      </c>
      <c r="C28" s="4">
        <v>17</v>
      </c>
      <c r="D28" s="4">
        <v>13554277</v>
      </c>
      <c r="E28" s="4">
        <v>7058112</v>
      </c>
      <c r="G28" s="4">
        <v>11422712</v>
      </c>
      <c r="H28" s="4">
        <v>9695152</v>
      </c>
      <c r="I28" s="4">
        <v>7686018</v>
      </c>
      <c r="J28" s="4">
        <v>10662906</v>
      </c>
      <c r="K28" s="4">
        <v>8570264</v>
      </c>
      <c r="L28" s="4">
        <v>9355440</v>
      </c>
      <c r="M28" s="4">
        <v>13585458</v>
      </c>
      <c r="N28" s="4">
        <v>9041323</v>
      </c>
      <c r="O28" s="4">
        <v>13319421</v>
      </c>
      <c r="P28" s="4">
        <v>8144865</v>
      </c>
      <c r="Q28" s="4">
        <v>8359868</v>
      </c>
      <c r="R28" s="4">
        <v>11856440</v>
      </c>
      <c r="S28" s="4">
        <v>7990428</v>
      </c>
      <c r="T28" s="4">
        <v>7800115</v>
      </c>
      <c r="U28" s="4">
        <v>7359055</v>
      </c>
      <c r="V28" s="4">
        <v>11379013</v>
      </c>
      <c r="W28" s="4">
        <v>8893787</v>
      </c>
      <c r="X28" s="4">
        <v>11599574</v>
      </c>
      <c r="Y28" s="4">
        <v>7763179</v>
      </c>
      <c r="Z28" s="4">
        <v>6905394</v>
      </c>
      <c r="AA28" s="4">
        <v>7076251</v>
      </c>
      <c r="AB28" s="4">
        <v>8310865</v>
      </c>
      <c r="AC28" s="4">
        <v>8426039</v>
      </c>
      <c r="AD28" s="4">
        <v>7929423</v>
      </c>
      <c r="AE28" s="4">
        <v>6613679</v>
      </c>
      <c r="AF28" s="4">
        <v>8466217</v>
      </c>
      <c r="AG28" s="4">
        <v>10527842</v>
      </c>
      <c r="AH28" s="4">
        <v>9862524</v>
      </c>
      <c r="AI28" s="4">
        <v>9458885</v>
      </c>
      <c r="AJ28" s="4">
        <v>7322309</v>
      </c>
      <c r="AK28" s="4">
        <v>6332112</v>
      </c>
      <c r="AL28" s="4">
        <v>6631066</v>
      </c>
      <c r="AM28" s="4">
        <v>7177954</v>
      </c>
      <c r="AN28" s="4">
        <v>9163191</v>
      </c>
      <c r="AO28" s="4">
        <v>9774275</v>
      </c>
      <c r="AP28" s="4">
        <v>6993930</v>
      </c>
      <c r="AQ28" s="4">
        <v>6239045</v>
      </c>
      <c r="AR28" s="4">
        <v>6738562</v>
      </c>
      <c r="AS28" s="4">
        <v>5411227</v>
      </c>
      <c r="AT28" s="4">
        <v>5836473</v>
      </c>
      <c r="AU28" s="4">
        <v>4888861</v>
      </c>
      <c r="AV28" s="4">
        <v>3447091</v>
      </c>
      <c r="AW28" s="4">
        <v>3368433</v>
      </c>
      <c r="AX28" s="4">
        <v>4661209</v>
      </c>
      <c r="AY28" s="4">
        <v>5552638</v>
      </c>
      <c r="AZ28" s="4">
        <v>4932058</v>
      </c>
    </row>
    <row r="29" spans="1:52">
      <c r="A29">
        <v>26</v>
      </c>
      <c r="C29">
        <v>24</v>
      </c>
      <c r="D29">
        <v>10537749</v>
      </c>
      <c r="E29">
        <v>5178846</v>
      </c>
      <c r="G29">
        <v>10139009</v>
      </c>
      <c r="H29">
        <v>5744486</v>
      </c>
      <c r="I29">
        <v>6606919</v>
      </c>
      <c r="J29">
        <v>9862723</v>
      </c>
      <c r="K29">
        <v>6341789</v>
      </c>
      <c r="L29">
        <v>7006553</v>
      </c>
      <c r="M29">
        <v>11194688</v>
      </c>
      <c r="N29">
        <v>8308711</v>
      </c>
      <c r="O29">
        <v>8836507</v>
      </c>
      <c r="P29">
        <v>7368809</v>
      </c>
      <c r="Q29">
        <v>6800880</v>
      </c>
      <c r="R29">
        <v>10236465</v>
      </c>
      <c r="S29">
        <v>6062087</v>
      </c>
      <c r="T29">
        <v>6555565</v>
      </c>
      <c r="U29">
        <v>4784890</v>
      </c>
      <c r="V29">
        <v>8103560</v>
      </c>
      <c r="W29">
        <v>8346394</v>
      </c>
      <c r="X29">
        <v>10149314</v>
      </c>
      <c r="Y29">
        <v>5152547</v>
      </c>
      <c r="Z29">
        <v>5949785</v>
      </c>
      <c r="AA29">
        <v>5362164</v>
      </c>
      <c r="AB29">
        <v>6300376</v>
      </c>
      <c r="AC29">
        <v>8499824</v>
      </c>
      <c r="AD29">
        <v>4251586</v>
      </c>
      <c r="AE29">
        <v>6014038</v>
      </c>
      <c r="AF29">
        <v>6915198</v>
      </c>
      <c r="AG29">
        <v>6304069</v>
      </c>
      <c r="AH29">
        <v>6545173</v>
      </c>
      <c r="AI29">
        <v>5985329</v>
      </c>
      <c r="AJ29">
        <v>6029960</v>
      </c>
      <c r="AK29">
        <v>5404868</v>
      </c>
      <c r="AL29">
        <v>5479887</v>
      </c>
      <c r="AM29">
        <v>5420815</v>
      </c>
      <c r="AN29">
        <v>7005716</v>
      </c>
      <c r="AO29">
        <v>6394028</v>
      </c>
      <c r="AP29">
        <v>6993930</v>
      </c>
      <c r="AQ29">
        <v>4860239</v>
      </c>
      <c r="AR29">
        <v>4819945</v>
      </c>
      <c r="AS29">
        <v>3886271</v>
      </c>
      <c r="AT29">
        <v>4628778</v>
      </c>
      <c r="AU29">
        <v>3717936</v>
      </c>
      <c r="AV29">
        <v>2667931</v>
      </c>
      <c r="AW29">
        <v>2580869</v>
      </c>
      <c r="AX29">
        <v>4053512</v>
      </c>
      <c r="AY29">
        <v>3996536</v>
      </c>
      <c r="AZ29">
        <v>3315008</v>
      </c>
    </row>
    <row r="30" spans="1:52">
      <c r="A30">
        <v>27</v>
      </c>
      <c r="B30" t="s">
        <v>8</v>
      </c>
      <c r="C30">
        <v>1</v>
      </c>
      <c r="D30">
        <v>8874690</v>
      </c>
      <c r="G30">
        <v>7443501</v>
      </c>
      <c r="H30">
        <v>5807775</v>
      </c>
      <c r="I30">
        <v>5441777</v>
      </c>
      <c r="J30">
        <v>7025772</v>
      </c>
      <c r="K30">
        <v>6483289</v>
      </c>
      <c r="L30">
        <v>6460984</v>
      </c>
      <c r="M30">
        <v>9205904</v>
      </c>
      <c r="N30">
        <v>6333934</v>
      </c>
      <c r="O30">
        <v>6925442</v>
      </c>
      <c r="P30">
        <v>6178718</v>
      </c>
      <c r="Q30">
        <v>5745832</v>
      </c>
      <c r="R30">
        <v>9534869</v>
      </c>
      <c r="S30">
        <v>3712344</v>
      </c>
      <c r="T30">
        <v>4590379</v>
      </c>
      <c r="U30">
        <v>4255482</v>
      </c>
      <c r="V30">
        <v>6034664</v>
      </c>
      <c r="W30">
        <v>5370410</v>
      </c>
      <c r="X30">
        <v>7151080</v>
      </c>
      <c r="Y30">
        <v>4333000</v>
      </c>
      <c r="Z30">
        <v>4566364</v>
      </c>
      <c r="AA30">
        <v>3338861</v>
      </c>
      <c r="AB30">
        <v>3508724</v>
      </c>
      <c r="AC30">
        <v>5518656</v>
      </c>
      <c r="AD30">
        <v>3738880</v>
      </c>
      <c r="AE30">
        <v>3066534</v>
      </c>
      <c r="AF30">
        <v>4088143</v>
      </c>
      <c r="AG30">
        <v>4964437</v>
      </c>
      <c r="AH30">
        <v>5350576</v>
      </c>
      <c r="AI30">
        <v>4723602</v>
      </c>
      <c r="AJ30">
        <v>4779699</v>
      </c>
      <c r="AK30">
        <v>3956916</v>
      </c>
      <c r="AL30">
        <v>4305187</v>
      </c>
      <c r="AM30">
        <v>3740200</v>
      </c>
      <c r="AN30">
        <v>4746110</v>
      </c>
      <c r="AO30">
        <v>5137508</v>
      </c>
      <c r="AP30">
        <v>3304756</v>
      </c>
      <c r="AQ30">
        <v>4154466</v>
      </c>
      <c r="AR30">
        <v>3233011</v>
      </c>
      <c r="AS30">
        <v>2883112</v>
      </c>
      <c r="AT30">
        <v>3073566</v>
      </c>
      <c r="AU30">
        <v>3008093</v>
      </c>
      <c r="AV30">
        <v>2548668</v>
      </c>
      <c r="AW30">
        <v>2437373</v>
      </c>
      <c r="AX30">
        <v>3630166</v>
      </c>
      <c r="AY30">
        <v>3483103</v>
      </c>
      <c r="AZ30">
        <v>2672861</v>
      </c>
    </row>
    <row r="31" spans="1:52">
      <c r="A31">
        <v>28</v>
      </c>
      <c r="C31">
        <v>8</v>
      </c>
      <c r="D31">
        <v>7771116</v>
      </c>
      <c r="G31">
        <v>5527085</v>
      </c>
      <c r="I31">
        <v>4852033</v>
      </c>
      <c r="J31">
        <v>4305051</v>
      </c>
      <c r="K31">
        <v>4811198</v>
      </c>
      <c r="L31">
        <v>5146741</v>
      </c>
      <c r="M31">
        <v>6431005</v>
      </c>
      <c r="N31">
        <v>4664849</v>
      </c>
      <c r="O31">
        <v>7065060</v>
      </c>
      <c r="P31">
        <v>5867633</v>
      </c>
      <c r="Q31">
        <v>5737851</v>
      </c>
      <c r="R31">
        <v>5982507</v>
      </c>
      <c r="S31">
        <v>3280704</v>
      </c>
      <c r="T31">
        <v>4385573</v>
      </c>
      <c r="U31">
        <v>3268172</v>
      </c>
      <c r="V31">
        <v>5909433</v>
      </c>
      <c r="W31">
        <v>4662401</v>
      </c>
      <c r="X31">
        <v>6908491</v>
      </c>
      <c r="Y31">
        <v>3994183</v>
      </c>
      <c r="Z31">
        <v>4472854</v>
      </c>
      <c r="AA31">
        <v>3370881</v>
      </c>
      <c r="AB31">
        <v>3076944</v>
      </c>
      <c r="AC31">
        <v>4598930</v>
      </c>
      <c r="AD31">
        <v>3617466</v>
      </c>
      <c r="AE31">
        <v>2514359</v>
      </c>
      <c r="AF31">
        <v>3564492</v>
      </c>
      <c r="AG31">
        <v>5204553</v>
      </c>
      <c r="AH31">
        <v>4355737</v>
      </c>
      <c r="AI31">
        <v>4336828</v>
      </c>
      <c r="AJ31">
        <v>3369827</v>
      </c>
      <c r="AK31">
        <v>3249780</v>
      </c>
      <c r="AL31">
        <v>3616080</v>
      </c>
      <c r="AM31">
        <v>3631582</v>
      </c>
      <c r="AN31">
        <v>3506993</v>
      </c>
      <c r="AO31">
        <v>4250791</v>
      </c>
      <c r="AP31">
        <v>3266708</v>
      </c>
      <c r="AQ31">
        <v>3562552</v>
      </c>
      <c r="AR31">
        <v>3128224</v>
      </c>
      <c r="AS31">
        <v>2538897</v>
      </c>
      <c r="AT31">
        <v>2852306</v>
      </c>
      <c r="AU31">
        <v>2609943</v>
      </c>
      <c r="AV31">
        <v>2494465</v>
      </c>
      <c r="AW31">
        <v>2341753</v>
      </c>
      <c r="AX31">
        <v>3276883</v>
      </c>
      <c r="AY31">
        <v>2853792</v>
      </c>
      <c r="AZ31">
        <v>2596144</v>
      </c>
    </row>
    <row r="32" spans="1:52">
      <c r="A32">
        <v>29</v>
      </c>
      <c r="C32">
        <v>15</v>
      </c>
      <c r="D32">
        <v>7967199</v>
      </c>
      <c r="G32">
        <v>3905165</v>
      </c>
      <c r="I32">
        <v>4523581</v>
      </c>
      <c r="J32">
        <v>4817238</v>
      </c>
      <c r="K32">
        <v>3813876</v>
      </c>
      <c r="L32">
        <v>3546293</v>
      </c>
      <c r="M32">
        <v>5352660</v>
      </c>
      <c r="N32">
        <v>4733068</v>
      </c>
      <c r="O32">
        <v>6587685</v>
      </c>
      <c r="P32">
        <v>5826836</v>
      </c>
      <c r="Q32">
        <v>5508801</v>
      </c>
      <c r="R32">
        <v>4260657</v>
      </c>
      <c r="S32">
        <v>3166378</v>
      </c>
      <c r="T32">
        <v>3479523</v>
      </c>
      <c r="U32">
        <v>3148253</v>
      </c>
      <c r="V32">
        <v>4127439</v>
      </c>
      <c r="W32">
        <v>3862940</v>
      </c>
      <c r="X32">
        <v>4279315</v>
      </c>
      <c r="Y32">
        <v>2907230</v>
      </c>
      <c r="Z32">
        <v>3308472</v>
      </c>
      <c r="AA32">
        <v>2505748</v>
      </c>
      <c r="AB32">
        <v>3420846</v>
      </c>
      <c r="AC32">
        <v>2752505</v>
      </c>
      <c r="AD32">
        <v>3215073</v>
      </c>
      <c r="AE32">
        <v>3018618</v>
      </c>
      <c r="AF32">
        <v>3471362</v>
      </c>
      <c r="AG32">
        <v>3175114</v>
      </c>
      <c r="AH32">
        <v>4269207</v>
      </c>
      <c r="AI32">
        <v>3880983</v>
      </c>
      <c r="AJ32">
        <v>3221286</v>
      </c>
      <c r="AK32">
        <v>3210135</v>
      </c>
      <c r="AL32">
        <v>3050859</v>
      </c>
      <c r="AM32">
        <v>3096777</v>
      </c>
      <c r="AN32">
        <v>2836943</v>
      </c>
      <c r="AO32">
        <v>3257736</v>
      </c>
      <c r="AP32">
        <v>2862791</v>
      </c>
      <c r="AQ32">
        <v>2929898</v>
      </c>
      <c r="AR32">
        <v>2811120</v>
      </c>
      <c r="AS32">
        <v>2352875</v>
      </c>
      <c r="AT32">
        <v>2545164</v>
      </c>
      <c r="AU32">
        <v>2390967</v>
      </c>
      <c r="AV32">
        <v>2411781</v>
      </c>
      <c r="AW32">
        <v>2302108</v>
      </c>
      <c r="AX32">
        <v>2650890</v>
      </c>
      <c r="AY32">
        <v>2827712</v>
      </c>
      <c r="AZ32">
        <v>2435019</v>
      </c>
    </row>
    <row r="33" spans="1:52">
      <c r="A33">
        <v>30</v>
      </c>
      <c r="C33">
        <v>23</v>
      </c>
      <c r="D33">
        <v>7203706</v>
      </c>
      <c r="G33">
        <v>3818874</v>
      </c>
      <c r="I33">
        <v>4579213</v>
      </c>
      <c r="J33">
        <v>3936114</v>
      </c>
      <c r="K33">
        <v>3459218</v>
      </c>
      <c r="L33">
        <v>3638231</v>
      </c>
      <c r="M33">
        <v>3860255</v>
      </c>
      <c r="N33">
        <v>4216588</v>
      </c>
      <c r="O33">
        <v>6093600</v>
      </c>
      <c r="P33">
        <v>5549736</v>
      </c>
      <c r="Q33">
        <v>4946886</v>
      </c>
      <c r="R33">
        <v>4610735</v>
      </c>
      <c r="S33">
        <v>3225555</v>
      </c>
      <c r="T33">
        <v>3136521</v>
      </c>
      <c r="U33">
        <v>2621264</v>
      </c>
      <c r="V33">
        <v>3572364</v>
      </c>
      <c r="W33">
        <v>3537411</v>
      </c>
      <c r="X33">
        <v>3766745</v>
      </c>
      <c r="Y33">
        <v>3273786</v>
      </c>
      <c r="Z33">
        <v>2853099</v>
      </c>
      <c r="AA33">
        <v>2109015</v>
      </c>
      <c r="AB33">
        <v>3272037</v>
      </c>
      <c r="AC33">
        <v>2469983</v>
      </c>
      <c r="AD33">
        <v>3058378</v>
      </c>
      <c r="AE33">
        <v>2899037</v>
      </c>
      <c r="AF33">
        <v>3460342</v>
      </c>
      <c r="AG33">
        <v>2607047</v>
      </c>
      <c r="AH33">
        <v>3512527</v>
      </c>
      <c r="AI33">
        <v>3418840</v>
      </c>
      <c r="AJ33">
        <v>3253842</v>
      </c>
      <c r="AK33">
        <v>2994634</v>
      </c>
      <c r="AL33">
        <v>2654238</v>
      </c>
      <c r="AM33">
        <v>3017502</v>
      </c>
      <c r="AN33">
        <v>2757165</v>
      </c>
      <c r="AO33">
        <v>3175124</v>
      </c>
      <c r="AP33">
        <v>2658909</v>
      </c>
      <c r="AQ33">
        <v>2698183</v>
      </c>
      <c r="AR33">
        <v>2428796</v>
      </c>
      <c r="AS33">
        <v>2271331</v>
      </c>
      <c r="AT33">
        <v>2465129</v>
      </c>
      <c r="AU33">
        <v>2313828</v>
      </c>
      <c r="AV33">
        <v>2269662</v>
      </c>
      <c r="AW33">
        <v>2185253</v>
      </c>
      <c r="AX33">
        <v>2551845</v>
      </c>
      <c r="AY33">
        <v>2506195</v>
      </c>
      <c r="AZ33">
        <v>2450874</v>
      </c>
    </row>
    <row r="34" spans="1:52">
      <c r="A34">
        <v>31</v>
      </c>
      <c r="C34">
        <v>29</v>
      </c>
      <c r="D34">
        <v>6152098</v>
      </c>
      <c r="E34">
        <v>2076285</v>
      </c>
      <c r="G34">
        <v>3963322</v>
      </c>
      <c r="I34">
        <v>3963291</v>
      </c>
      <c r="J34">
        <v>3895957</v>
      </c>
      <c r="K34">
        <v>4962719</v>
      </c>
      <c r="L34">
        <v>3645205</v>
      </c>
      <c r="M34">
        <v>4319213</v>
      </c>
      <c r="N34">
        <v>3208654</v>
      </c>
      <c r="O34">
        <v>6111175</v>
      </c>
      <c r="P34">
        <v>5291799</v>
      </c>
      <c r="Q34">
        <v>4646788</v>
      </c>
      <c r="R34">
        <v>4678112</v>
      </c>
      <c r="S34">
        <v>3150434</v>
      </c>
      <c r="T34">
        <v>3308480</v>
      </c>
      <c r="U34">
        <v>2540851</v>
      </c>
      <c r="V34">
        <v>3811285</v>
      </c>
      <c r="W34">
        <v>3451233</v>
      </c>
      <c r="X34">
        <v>3242018</v>
      </c>
      <c r="Y34">
        <v>2545771</v>
      </c>
      <c r="Z34">
        <v>2439191</v>
      </c>
      <c r="AA34">
        <v>2385573</v>
      </c>
      <c r="AB34">
        <v>3041756</v>
      </c>
      <c r="AC34">
        <v>2393839</v>
      </c>
      <c r="AD34">
        <v>3071178</v>
      </c>
      <c r="AE34">
        <v>2806131</v>
      </c>
      <c r="AF34">
        <v>3546956</v>
      </c>
      <c r="AG34">
        <v>2500681</v>
      </c>
      <c r="AH34">
        <v>4045958</v>
      </c>
      <c r="AI34">
        <v>3012482</v>
      </c>
      <c r="AJ34">
        <v>2704816</v>
      </c>
      <c r="AK34">
        <v>2765542</v>
      </c>
      <c r="AL34">
        <v>2546854</v>
      </c>
      <c r="AM34">
        <v>2978570</v>
      </c>
      <c r="AN34">
        <v>2582925</v>
      </c>
      <c r="AO34">
        <v>2762964</v>
      </c>
      <c r="AP34">
        <v>2658909</v>
      </c>
      <c r="AQ34">
        <v>2580174</v>
      </c>
      <c r="AR34">
        <v>2371171</v>
      </c>
      <c r="AS34">
        <v>2233093</v>
      </c>
      <c r="AT34">
        <v>2348520</v>
      </c>
      <c r="AU34">
        <v>2313706</v>
      </c>
      <c r="AV34">
        <v>2190329</v>
      </c>
      <c r="AW34">
        <v>2062865</v>
      </c>
      <c r="AX34">
        <v>2394769</v>
      </c>
      <c r="AY34">
        <v>2426096</v>
      </c>
      <c r="AZ34">
        <v>2426317</v>
      </c>
    </row>
    <row r="35" spans="1:52" s="4" customFormat="1">
      <c r="A35" s="4">
        <v>32</v>
      </c>
      <c r="B35" s="4" t="s">
        <v>9</v>
      </c>
      <c r="C35" s="4">
        <v>5</v>
      </c>
      <c r="D35" s="4">
        <v>4706229</v>
      </c>
      <c r="E35" s="4">
        <v>2107334</v>
      </c>
      <c r="G35" s="4">
        <v>2930502</v>
      </c>
      <c r="I35" s="4">
        <v>4215817</v>
      </c>
      <c r="J35" s="4">
        <v>4105606</v>
      </c>
      <c r="K35" s="4">
        <v>3880239</v>
      </c>
      <c r="L35" s="4">
        <v>3414683</v>
      </c>
      <c r="M35" s="4">
        <v>3601141</v>
      </c>
      <c r="N35" s="4">
        <v>3637677</v>
      </c>
      <c r="O35" s="4">
        <v>4615198</v>
      </c>
      <c r="P35" s="4">
        <v>3507508</v>
      </c>
      <c r="Q35" s="4">
        <v>4322796</v>
      </c>
      <c r="R35" s="4">
        <v>4506494</v>
      </c>
      <c r="S35" s="4">
        <v>3016859</v>
      </c>
      <c r="T35" s="4">
        <v>3248578</v>
      </c>
      <c r="U35" s="4">
        <v>2378182</v>
      </c>
      <c r="V35" s="4">
        <v>2850425</v>
      </c>
      <c r="W35" s="4">
        <v>3396304</v>
      </c>
      <c r="X35" s="4">
        <v>2887728</v>
      </c>
      <c r="Y35" s="4">
        <v>2393798</v>
      </c>
      <c r="Z35" s="4">
        <v>2529956</v>
      </c>
      <c r="AA35" s="4">
        <v>2505914</v>
      </c>
      <c r="AB35" s="4">
        <v>3079682</v>
      </c>
      <c r="AC35" s="4">
        <v>2231647</v>
      </c>
      <c r="AD35" s="4">
        <v>2604940</v>
      </c>
      <c r="AE35" s="4">
        <v>2737099</v>
      </c>
      <c r="AF35" s="4">
        <v>3324358</v>
      </c>
      <c r="AG35" s="4">
        <v>2620651</v>
      </c>
      <c r="AH35" s="4">
        <v>3307530</v>
      </c>
      <c r="AI35" s="4">
        <v>3269648</v>
      </c>
      <c r="AJ35" s="4">
        <v>2591589</v>
      </c>
      <c r="AK35" s="4">
        <v>2769397</v>
      </c>
      <c r="AL35" s="4">
        <v>2511106</v>
      </c>
      <c r="AM35" s="4">
        <v>2872910</v>
      </c>
      <c r="AN35" s="4">
        <v>2680921</v>
      </c>
      <c r="AO35" s="4">
        <v>2645670</v>
      </c>
      <c r="AP35" s="4">
        <v>2489774</v>
      </c>
      <c r="AQ35" s="4">
        <v>2494582</v>
      </c>
      <c r="AR35" s="4">
        <v>2306509</v>
      </c>
      <c r="AS35" s="4">
        <v>2316028</v>
      </c>
      <c r="AT35" s="4">
        <v>2308874</v>
      </c>
      <c r="AU35" s="4">
        <v>2389128</v>
      </c>
      <c r="AV35" s="4">
        <v>2151977</v>
      </c>
      <c r="AW35" s="4">
        <v>2394491</v>
      </c>
      <c r="AX35" s="4">
        <v>2395654</v>
      </c>
      <c r="AY35" s="4">
        <v>2352334</v>
      </c>
      <c r="AZ35" s="4">
        <v>2508485</v>
      </c>
    </row>
    <row r="36" spans="1:52">
      <c r="A36">
        <v>33</v>
      </c>
      <c r="C36">
        <v>12</v>
      </c>
      <c r="D36">
        <v>5174776</v>
      </c>
      <c r="E36">
        <v>2026924</v>
      </c>
      <c r="G36">
        <v>3054964</v>
      </c>
      <c r="I36">
        <v>5232568</v>
      </c>
      <c r="J36">
        <v>3398783</v>
      </c>
      <c r="K36">
        <v>2892668</v>
      </c>
      <c r="L36">
        <v>3040699</v>
      </c>
      <c r="M36">
        <v>2776636</v>
      </c>
      <c r="N36">
        <v>3447605</v>
      </c>
      <c r="O36">
        <v>4088114</v>
      </c>
      <c r="P36">
        <v>3998255</v>
      </c>
      <c r="Q36">
        <v>4154194</v>
      </c>
      <c r="R36">
        <v>4560770</v>
      </c>
      <c r="S36">
        <v>2990363</v>
      </c>
      <c r="T36">
        <v>2970938</v>
      </c>
      <c r="U36">
        <v>2360322</v>
      </c>
      <c r="V36">
        <v>2840102</v>
      </c>
      <c r="W36">
        <v>2578634</v>
      </c>
      <c r="X36">
        <v>2499446</v>
      </c>
      <c r="Y36">
        <v>2239121</v>
      </c>
      <c r="Z36">
        <v>2462335</v>
      </c>
      <c r="AA36">
        <v>2482382</v>
      </c>
      <c r="AB36">
        <v>2991410</v>
      </c>
      <c r="AC36">
        <v>2191758</v>
      </c>
      <c r="AD36">
        <v>2404673</v>
      </c>
      <c r="AE36">
        <v>2618635</v>
      </c>
      <c r="AF36">
        <v>3351785</v>
      </c>
      <c r="AG36">
        <v>2530413</v>
      </c>
      <c r="AH36">
        <v>3234803</v>
      </c>
      <c r="AI36">
        <v>3269648</v>
      </c>
      <c r="AJ36">
        <v>2580533</v>
      </c>
      <c r="AK36">
        <v>2769397</v>
      </c>
      <c r="AL36">
        <v>2511106</v>
      </c>
      <c r="AM36">
        <v>2843398</v>
      </c>
      <c r="AN36">
        <v>2679178</v>
      </c>
      <c r="AO36">
        <v>2314354</v>
      </c>
      <c r="AP36">
        <v>2573906</v>
      </c>
      <c r="AQ36">
        <v>2389663</v>
      </c>
      <c r="AR36">
        <v>2306509</v>
      </c>
      <c r="AS36">
        <v>2434969</v>
      </c>
      <c r="AT36">
        <v>2308874</v>
      </c>
      <c r="AU36">
        <v>2311736</v>
      </c>
      <c r="AV36">
        <v>2272239</v>
      </c>
      <c r="AW36">
        <v>2549683</v>
      </c>
      <c r="AX36">
        <v>2519512</v>
      </c>
      <c r="AY36">
        <v>2336778</v>
      </c>
      <c r="AZ36">
        <v>2421945</v>
      </c>
    </row>
    <row r="37" spans="1:52">
      <c r="A37">
        <v>34</v>
      </c>
      <c r="C37">
        <v>19</v>
      </c>
      <c r="D37">
        <v>4935880</v>
      </c>
      <c r="E37">
        <v>2068886</v>
      </c>
      <c r="G37">
        <v>2944994</v>
      </c>
      <c r="I37">
        <v>4507735</v>
      </c>
      <c r="J37">
        <v>3703433</v>
      </c>
      <c r="K37">
        <v>3316070</v>
      </c>
      <c r="L37">
        <v>2634625</v>
      </c>
      <c r="M37">
        <v>3178574</v>
      </c>
      <c r="N37">
        <v>3425265</v>
      </c>
      <c r="O37">
        <v>4235810</v>
      </c>
      <c r="P37">
        <v>4136731</v>
      </c>
      <c r="Q37">
        <v>4320060</v>
      </c>
      <c r="R37">
        <v>4442374</v>
      </c>
      <c r="S37">
        <v>2757249</v>
      </c>
      <c r="T37">
        <v>3096200</v>
      </c>
      <c r="U37">
        <v>2695183</v>
      </c>
      <c r="V37">
        <v>2661288</v>
      </c>
      <c r="W37">
        <v>2672386</v>
      </c>
      <c r="X37">
        <v>2579803</v>
      </c>
      <c r="Y37">
        <v>2110491</v>
      </c>
      <c r="Z37">
        <v>2109851</v>
      </c>
      <c r="AA37">
        <v>2069442</v>
      </c>
      <c r="AB37">
        <v>3144599</v>
      </c>
      <c r="AC37">
        <v>2230341</v>
      </c>
      <c r="AD37">
        <v>2537866</v>
      </c>
      <c r="AE37">
        <v>2643076</v>
      </c>
      <c r="AF37">
        <v>3386695</v>
      </c>
      <c r="AG37">
        <v>2510879</v>
      </c>
      <c r="AH37">
        <v>4262682</v>
      </c>
      <c r="AI37">
        <v>2920516</v>
      </c>
      <c r="AJ37">
        <v>2580533</v>
      </c>
      <c r="AK37">
        <v>2893368</v>
      </c>
      <c r="AL37">
        <v>2900153</v>
      </c>
      <c r="AM37">
        <v>2843547</v>
      </c>
      <c r="AN37">
        <v>2892243</v>
      </c>
      <c r="AO37">
        <v>2149396</v>
      </c>
      <c r="AP37">
        <v>2694340</v>
      </c>
      <c r="AQ37">
        <v>2870649</v>
      </c>
      <c r="AR37">
        <v>2306509</v>
      </c>
      <c r="AS37">
        <v>2876133</v>
      </c>
      <c r="AT37">
        <v>2272607</v>
      </c>
      <c r="AU37">
        <v>2334839</v>
      </c>
      <c r="AV37">
        <v>2272239</v>
      </c>
      <c r="AW37">
        <v>2148812</v>
      </c>
      <c r="AX37">
        <v>3648681</v>
      </c>
      <c r="AY37">
        <v>2569880</v>
      </c>
      <c r="AZ37">
        <v>2540552</v>
      </c>
    </row>
    <row r="38" spans="1:52">
      <c r="A38">
        <v>35</v>
      </c>
      <c r="C38">
        <v>26</v>
      </c>
      <c r="D38">
        <v>5881430</v>
      </c>
      <c r="E38">
        <v>2190567</v>
      </c>
      <c r="G38">
        <v>2648129</v>
      </c>
      <c r="I38">
        <v>3990308</v>
      </c>
      <c r="J38">
        <v>3172691</v>
      </c>
      <c r="K38">
        <v>2485185</v>
      </c>
      <c r="L38">
        <v>2913778</v>
      </c>
      <c r="M38">
        <v>3512449</v>
      </c>
      <c r="N38">
        <v>4133895</v>
      </c>
      <c r="O38">
        <v>4776480</v>
      </c>
      <c r="P38">
        <v>3883027</v>
      </c>
      <c r="Q38">
        <v>3834258</v>
      </c>
      <c r="R38">
        <v>4676012</v>
      </c>
      <c r="S38">
        <v>3305949</v>
      </c>
      <c r="T38">
        <v>2975445</v>
      </c>
      <c r="U38">
        <v>2689811</v>
      </c>
      <c r="V38">
        <v>3040643</v>
      </c>
      <c r="W38">
        <v>3124376</v>
      </c>
      <c r="X38">
        <v>2755014</v>
      </c>
      <c r="Y38">
        <v>2274615</v>
      </c>
      <c r="Z38">
        <v>2656183</v>
      </c>
      <c r="AA38">
        <v>2538904</v>
      </c>
      <c r="AB38">
        <v>2753223</v>
      </c>
      <c r="AC38">
        <v>3095542</v>
      </c>
      <c r="AD38">
        <v>2769061</v>
      </c>
      <c r="AE38">
        <v>2801987</v>
      </c>
      <c r="AF38">
        <v>4738522</v>
      </c>
      <c r="AG38">
        <v>2896423</v>
      </c>
      <c r="AH38">
        <v>3458021</v>
      </c>
      <c r="AI38">
        <v>3157676</v>
      </c>
      <c r="AJ38">
        <v>2595150</v>
      </c>
      <c r="AK38">
        <v>3397898</v>
      </c>
      <c r="AL38">
        <v>2872319</v>
      </c>
      <c r="AM38">
        <v>2761915</v>
      </c>
      <c r="AN38">
        <v>2933129</v>
      </c>
      <c r="AO38">
        <v>2815664</v>
      </c>
      <c r="AP38">
        <v>2650522</v>
      </c>
      <c r="AQ38">
        <v>2604664</v>
      </c>
      <c r="AR38">
        <v>2514384</v>
      </c>
      <c r="AS38">
        <v>2912151</v>
      </c>
      <c r="AT38">
        <v>2390100</v>
      </c>
      <c r="AU38">
        <v>2358185</v>
      </c>
      <c r="AV38">
        <v>2511758</v>
      </c>
      <c r="AW38">
        <v>2430640</v>
      </c>
      <c r="AX38">
        <v>3433546</v>
      </c>
      <c r="AY38">
        <v>3293994</v>
      </c>
      <c r="AZ38">
        <v>2888086</v>
      </c>
    </row>
    <row r="39" spans="1:52">
      <c r="A39">
        <v>36</v>
      </c>
      <c r="B39" t="s">
        <v>10</v>
      </c>
      <c r="C39">
        <v>2</v>
      </c>
      <c r="D39">
        <v>4505428</v>
      </c>
      <c r="E39">
        <v>2777794</v>
      </c>
      <c r="G39">
        <v>2887903</v>
      </c>
      <c r="I39">
        <v>4080058</v>
      </c>
      <c r="J39">
        <v>3447684</v>
      </c>
      <c r="K39">
        <v>3148255</v>
      </c>
      <c r="L39">
        <v>3423877</v>
      </c>
      <c r="M39">
        <v>3757951</v>
      </c>
      <c r="N39">
        <v>4083737</v>
      </c>
      <c r="O39">
        <v>4923983</v>
      </c>
      <c r="P39">
        <v>4145735</v>
      </c>
      <c r="Q39">
        <v>4268777</v>
      </c>
      <c r="R39">
        <v>4164150</v>
      </c>
      <c r="S39">
        <v>3653607</v>
      </c>
      <c r="T39">
        <v>3162120</v>
      </c>
      <c r="U39">
        <v>2957682</v>
      </c>
      <c r="V39">
        <v>3481890</v>
      </c>
      <c r="W39">
        <v>4340828</v>
      </c>
      <c r="X39">
        <v>3004125</v>
      </c>
      <c r="Y39">
        <v>3068910</v>
      </c>
      <c r="Z39">
        <v>2571122</v>
      </c>
      <c r="AA39">
        <v>2954199</v>
      </c>
      <c r="AB39">
        <v>2901389</v>
      </c>
      <c r="AC39">
        <v>3879048</v>
      </c>
      <c r="AD39">
        <v>3231282</v>
      </c>
      <c r="AE39">
        <v>3294647</v>
      </c>
      <c r="AF39">
        <v>4840993</v>
      </c>
      <c r="AG39">
        <v>4445264</v>
      </c>
      <c r="AH39">
        <v>3929836</v>
      </c>
      <c r="AI39">
        <v>3235505</v>
      </c>
      <c r="AJ39">
        <v>3189153</v>
      </c>
      <c r="AK39">
        <v>3557461</v>
      </c>
      <c r="AL39">
        <v>4440701</v>
      </c>
      <c r="AM39">
        <v>2956801</v>
      </c>
      <c r="AN39">
        <v>2937508</v>
      </c>
      <c r="AO39">
        <v>3806300</v>
      </c>
      <c r="AP39">
        <v>3504258</v>
      </c>
      <c r="AQ39">
        <v>3747913</v>
      </c>
      <c r="AR39">
        <v>2593417</v>
      </c>
      <c r="AS39">
        <v>3183742</v>
      </c>
      <c r="AT39">
        <v>2747137</v>
      </c>
      <c r="AU39">
        <v>2762500</v>
      </c>
      <c r="AV39">
        <v>3746401</v>
      </c>
      <c r="AW39">
        <v>3026730</v>
      </c>
      <c r="AX39">
        <v>3914021</v>
      </c>
      <c r="AY39">
        <v>4155265</v>
      </c>
      <c r="AZ39">
        <v>2763750</v>
      </c>
    </row>
    <row r="40" spans="1:52">
      <c r="A40">
        <v>37</v>
      </c>
      <c r="C40">
        <v>9</v>
      </c>
      <c r="D40">
        <v>5164010</v>
      </c>
      <c r="E40">
        <v>3848707</v>
      </c>
      <c r="G40">
        <v>3344790</v>
      </c>
      <c r="I40">
        <v>6780605</v>
      </c>
      <c r="J40">
        <v>3357027</v>
      </c>
      <c r="K40">
        <v>3109730</v>
      </c>
      <c r="L40">
        <v>3950011</v>
      </c>
      <c r="M40">
        <v>4419210</v>
      </c>
      <c r="N40">
        <v>5896216</v>
      </c>
      <c r="O40">
        <v>5297074</v>
      </c>
      <c r="P40">
        <v>4376373</v>
      </c>
      <c r="Q40">
        <v>4401468</v>
      </c>
      <c r="R40">
        <v>3820130</v>
      </c>
      <c r="S40">
        <v>3389905</v>
      </c>
      <c r="T40">
        <v>5096059</v>
      </c>
      <c r="U40">
        <v>3685334</v>
      </c>
      <c r="V40">
        <v>3964841</v>
      </c>
      <c r="W40">
        <v>5657863</v>
      </c>
      <c r="X40">
        <v>4438869</v>
      </c>
      <c r="Y40">
        <v>3012614</v>
      </c>
      <c r="Z40">
        <v>6101955</v>
      </c>
      <c r="AA40">
        <v>3109759</v>
      </c>
      <c r="AB40">
        <v>3562093</v>
      </c>
      <c r="AC40">
        <v>4684634</v>
      </c>
      <c r="AD40">
        <v>4105429</v>
      </c>
      <c r="AE40">
        <v>4816351</v>
      </c>
      <c r="AF40">
        <v>6086828</v>
      </c>
      <c r="AG40">
        <v>5792419</v>
      </c>
      <c r="AH40">
        <v>5061039</v>
      </c>
      <c r="AI40">
        <v>3430256</v>
      </c>
      <c r="AJ40">
        <v>3274750</v>
      </c>
      <c r="AK40">
        <v>5868720</v>
      </c>
      <c r="AL40">
        <v>4654170</v>
      </c>
      <c r="AM40">
        <v>3838140</v>
      </c>
      <c r="AN40">
        <v>3979351</v>
      </c>
      <c r="AO40">
        <v>3390326</v>
      </c>
      <c r="AP40">
        <v>4609808</v>
      </c>
      <c r="AQ40">
        <v>5258229</v>
      </c>
      <c r="AR40">
        <v>3584857</v>
      </c>
      <c r="AS40">
        <v>4735165</v>
      </c>
      <c r="AT40">
        <v>3252711</v>
      </c>
      <c r="AU40">
        <v>3269572</v>
      </c>
      <c r="AV40">
        <v>4500933</v>
      </c>
      <c r="AW40">
        <v>4330862</v>
      </c>
      <c r="AX40">
        <v>4410892</v>
      </c>
      <c r="AY40">
        <v>4835670</v>
      </c>
      <c r="AZ40">
        <v>4281779</v>
      </c>
    </row>
    <row r="41" spans="1:52">
      <c r="A41">
        <v>38</v>
      </c>
      <c r="C41">
        <v>16</v>
      </c>
      <c r="D41">
        <v>6047082</v>
      </c>
      <c r="E41">
        <v>4069773</v>
      </c>
      <c r="G41">
        <v>4484048</v>
      </c>
      <c r="I41">
        <v>10041093</v>
      </c>
      <c r="J41">
        <v>6376845</v>
      </c>
      <c r="K41">
        <v>4092036</v>
      </c>
      <c r="L41">
        <v>5998920</v>
      </c>
      <c r="M41">
        <v>4091843</v>
      </c>
      <c r="N41">
        <v>10125710</v>
      </c>
      <c r="O41">
        <v>6498222</v>
      </c>
      <c r="P41">
        <v>4973175</v>
      </c>
      <c r="Q41">
        <v>4514247</v>
      </c>
      <c r="R41">
        <v>4046368</v>
      </c>
      <c r="S41">
        <v>4796952</v>
      </c>
      <c r="T41">
        <v>5732488</v>
      </c>
      <c r="U41">
        <v>4226990</v>
      </c>
      <c r="V41">
        <v>4609219</v>
      </c>
      <c r="W41">
        <v>5891279</v>
      </c>
      <c r="X41">
        <v>4692641</v>
      </c>
      <c r="Y41">
        <v>4298648</v>
      </c>
      <c r="Z41">
        <v>6883972</v>
      </c>
      <c r="AA41">
        <v>4623261</v>
      </c>
      <c r="AB41">
        <v>4136271</v>
      </c>
      <c r="AC41">
        <v>5224215</v>
      </c>
      <c r="AD41">
        <v>4904796</v>
      </c>
      <c r="AE41">
        <v>6435121</v>
      </c>
      <c r="AF41">
        <v>6974013</v>
      </c>
      <c r="AG41">
        <v>8860188</v>
      </c>
      <c r="AH41">
        <v>9536211</v>
      </c>
      <c r="AI41">
        <v>7103976</v>
      </c>
      <c r="AJ41">
        <v>4206234</v>
      </c>
      <c r="AK41">
        <v>7086557</v>
      </c>
      <c r="AL41">
        <v>6729313</v>
      </c>
      <c r="AM41">
        <v>6944359</v>
      </c>
      <c r="AN41">
        <v>5655700</v>
      </c>
      <c r="AO41">
        <v>3787249</v>
      </c>
      <c r="AP41">
        <v>5845253</v>
      </c>
      <c r="AQ41">
        <v>4163651</v>
      </c>
      <c r="AR41">
        <v>4979408</v>
      </c>
      <c r="AS41">
        <v>6504202</v>
      </c>
      <c r="AT41">
        <v>3831115</v>
      </c>
      <c r="AU41">
        <v>5244445</v>
      </c>
      <c r="AV41">
        <v>6820597</v>
      </c>
      <c r="AW41">
        <v>4429216</v>
      </c>
      <c r="AX41">
        <v>8188657</v>
      </c>
      <c r="AY41">
        <v>7839134</v>
      </c>
      <c r="AZ41">
        <v>5096155</v>
      </c>
    </row>
    <row r="42" spans="1:52" s="4" customFormat="1">
      <c r="A42" s="4">
        <v>39</v>
      </c>
      <c r="C42" s="4">
        <v>23</v>
      </c>
      <c r="D42" s="4">
        <v>8498748</v>
      </c>
      <c r="E42" s="4">
        <v>5587398</v>
      </c>
      <c r="G42" s="4">
        <v>6485496</v>
      </c>
      <c r="I42" s="4">
        <v>14066336</v>
      </c>
      <c r="J42" s="4">
        <v>11502774</v>
      </c>
      <c r="K42" s="4">
        <v>6166532</v>
      </c>
      <c r="L42" s="4">
        <v>6985754</v>
      </c>
      <c r="M42" s="4">
        <v>4553778</v>
      </c>
      <c r="N42" s="4">
        <v>15093537</v>
      </c>
      <c r="O42" s="4">
        <v>9409690</v>
      </c>
      <c r="P42" s="4">
        <v>9566632</v>
      </c>
      <c r="Q42" s="4">
        <v>6403439</v>
      </c>
      <c r="R42" s="4">
        <v>5505188</v>
      </c>
      <c r="S42" s="4">
        <v>7801414</v>
      </c>
      <c r="T42" s="4">
        <v>10231685</v>
      </c>
      <c r="U42" s="4">
        <v>5569596</v>
      </c>
      <c r="V42" s="4">
        <v>6581978</v>
      </c>
      <c r="W42" s="4">
        <v>9854110</v>
      </c>
      <c r="X42" s="4">
        <v>7153502</v>
      </c>
      <c r="Y42" s="4">
        <v>4489266</v>
      </c>
      <c r="Z42" s="4">
        <v>10520388</v>
      </c>
      <c r="AA42" s="4">
        <v>5462068</v>
      </c>
      <c r="AB42" s="4">
        <v>6668925</v>
      </c>
      <c r="AC42" s="4">
        <v>7651562</v>
      </c>
      <c r="AD42" s="4">
        <v>6001457</v>
      </c>
      <c r="AE42" s="4">
        <v>7595243</v>
      </c>
      <c r="AF42" s="4">
        <v>8679423</v>
      </c>
      <c r="AG42" s="4">
        <v>8361909</v>
      </c>
      <c r="AH42" s="4">
        <v>9142346</v>
      </c>
      <c r="AI42" s="4">
        <v>7228134</v>
      </c>
      <c r="AJ42" s="4">
        <v>6820895</v>
      </c>
      <c r="AK42" s="4">
        <v>12762058</v>
      </c>
      <c r="AL42" s="4">
        <v>9658718</v>
      </c>
      <c r="AM42" s="4">
        <v>10844874</v>
      </c>
      <c r="AN42" s="4">
        <v>7535286</v>
      </c>
      <c r="AO42" s="4">
        <v>6566232</v>
      </c>
      <c r="AP42" s="4">
        <v>9381376</v>
      </c>
      <c r="AQ42" s="4">
        <v>6129634</v>
      </c>
      <c r="AR42" s="4">
        <v>7228362</v>
      </c>
      <c r="AS42" s="4">
        <v>6930174</v>
      </c>
      <c r="AT42" s="4">
        <v>6291973</v>
      </c>
      <c r="AU42" s="4">
        <v>7876781</v>
      </c>
      <c r="AV42" s="4">
        <v>9595493</v>
      </c>
      <c r="AW42" s="4">
        <v>6610627</v>
      </c>
      <c r="AX42" s="4">
        <v>10358773</v>
      </c>
      <c r="AY42" s="4">
        <v>11859418</v>
      </c>
      <c r="AZ42" s="4">
        <v>9225160</v>
      </c>
    </row>
    <row r="43" spans="1:52">
      <c r="A43">
        <v>40</v>
      </c>
      <c r="C43">
        <v>30</v>
      </c>
      <c r="D43">
        <v>10262193</v>
      </c>
      <c r="E43">
        <v>13159430</v>
      </c>
      <c r="G43">
        <v>11416856</v>
      </c>
      <c r="H43">
        <v>14323120</v>
      </c>
      <c r="I43">
        <v>15102823</v>
      </c>
      <c r="J43">
        <v>13788141</v>
      </c>
      <c r="K43">
        <v>11956279</v>
      </c>
      <c r="L43">
        <v>13252145</v>
      </c>
      <c r="M43">
        <v>13843111</v>
      </c>
      <c r="N43">
        <v>18155554</v>
      </c>
      <c r="O43">
        <v>9374738</v>
      </c>
      <c r="P43">
        <v>12710145</v>
      </c>
      <c r="Q43">
        <v>6605276</v>
      </c>
      <c r="R43">
        <v>6669094</v>
      </c>
      <c r="S43">
        <v>9348117</v>
      </c>
      <c r="T43">
        <v>14152757</v>
      </c>
      <c r="U43">
        <v>9581784</v>
      </c>
      <c r="V43">
        <v>7215470</v>
      </c>
      <c r="W43">
        <v>12045678</v>
      </c>
      <c r="X43">
        <v>10122106</v>
      </c>
      <c r="Y43">
        <v>5937770</v>
      </c>
      <c r="Z43">
        <v>11661757</v>
      </c>
      <c r="AA43">
        <v>11085490</v>
      </c>
      <c r="AB43">
        <v>9469454</v>
      </c>
      <c r="AC43">
        <v>11750133</v>
      </c>
      <c r="AD43">
        <v>12291421</v>
      </c>
      <c r="AE43">
        <v>10766831</v>
      </c>
      <c r="AF43">
        <v>11527157</v>
      </c>
      <c r="AG43">
        <v>14793592</v>
      </c>
      <c r="AH43">
        <v>8803678</v>
      </c>
      <c r="AI43">
        <v>15617355</v>
      </c>
      <c r="AJ43">
        <v>10435203</v>
      </c>
      <c r="AK43">
        <v>13786752</v>
      </c>
      <c r="AL43">
        <v>12435390</v>
      </c>
      <c r="AM43">
        <v>16765242</v>
      </c>
      <c r="AN43">
        <v>9930860</v>
      </c>
      <c r="AO43">
        <v>12225238</v>
      </c>
      <c r="AP43">
        <v>12938534</v>
      </c>
      <c r="AQ43">
        <v>13594088</v>
      </c>
      <c r="AR43">
        <v>11692299</v>
      </c>
      <c r="AS43">
        <v>7376307</v>
      </c>
      <c r="AT43">
        <v>8308045</v>
      </c>
      <c r="AU43">
        <v>10346168</v>
      </c>
      <c r="AV43">
        <v>11058175</v>
      </c>
      <c r="AW43">
        <v>11528594</v>
      </c>
      <c r="AX43">
        <v>15263166</v>
      </c>
      <c r="AY43">
        <v>13321303</v>
      </c>
      <c r="AZ43">
        <v>13101610</v>
      </c>
    </row>
    <row r="44" spans="1:52">
      <c r="A44">
        <v>41</v>
      </c>
      <c r="B44" t="s">
        <v>11</v>
      </c>
      <c r="C44">
        <v>7</v>
      </c>
      <c r="D44">
        <v>19245213</v>
      </c>
      <c r="E44">
        <v>18521468</v>
      </c>
      <c r="G44">
        <v>22202840</v>
      </c>
      <c r="H44">
        <v>18130383</v>
      </c>
      <c r="I44">
        <v>17859576</v>
      </c>
      <c r="J44">
        <v>14940473</v>
      </c>
      <c r="K44">
        <v>15080576</v>
      </c>
      <c r="L44">
        <v>14623181</v>
      </c>
      <c r="M44">
        <v>18790824</v>
      </c>
      <c r="N44">
        <v>18210218</v>
      </c>
      <c r="O44">
        <v>12197349</v>
      </c>
      <c r="P44">
        <v>12999216</v>
      </c>
      <c r="Q44">
        <v>12303750</v>
      </c>
      <c r="R44">
        <v>13195291</v>
      </c>
      <c r="S44">
        <v>14491857</v>
      </c>
      <c r="T44">
        <v>18103412</v>
      </c>
      <c r="U44">
        <v>16664897</v>
      </c>
      <c r="V44">
        <v>15976462</v>
      </c>
      <c r="W44">
        <v>16426622</v>
      </c>
      <c r="X44">
        <v>10078235</v>
      </c>
      <c r="Y44">
        <v>7494294</v>
      </c>
      <c r="Z44">
        <v>14487011</v>
      </c>
      <c r="AA44">
        <v>13695574</v>
      </c>
      <c r="AB44">
        <v>13224424</v>
      </c>
      <c r="AC44">
        <v>15802915</v>
      </c>
      <c r="AD44">
        <v>13632793</v>
      </c>
      <c r="AE44">
        <v>12781881</v>
      </c>
      <c r="AF44">
        <v>16216932</v>
      </c>
      <c r="AG44">
        <v>14240648</v>
      </c>
      <c r="AH44">
        <v>15334378</v>
      </c>
      <c r="AI44">
        <v>17601345</v>
      </c>
      <c r="AJ44">
        <v>13524703</v>
      </c>
      <c r="AK44">
        <v>15405868</v>
      </c>
      <c r="AL44">
        <v>16034964</v>
      </c>
      <c r="AM44">
        <v>21913926</v>
      </c>
      <c r="AN44">
        <v>13274690</v>
      </c>
      <c r="AO44">
        <v>14141080</v>
      </c>
      <c r="AP44">
        <v>16228261</v>
      </c>
      <c r="AQ44">
        <v>19739163</v>
      </c>
      <c r="AR44">
        <v>13837553</v>
      </c>
      <c r="AS44">
        <v>13467699</v>
      </c>
      <c r="AT44">
        <v>22183957</v>
      </c>
      <c r="AU44">
        <v>14994148</v>
      </c>
      <c r="AV44">
        <v>16264944</v>
      </c>
      <c r="AW44">
        <v>17502424</v>
      </c>
      <c r="AX44">
        <v>18386899</v>
      </c>
      <c r="AY44">
        <v>19897979</v>
      </c>
      <c r="AZ44">
        <v>17952754</v>
      </c>
    </row>
    <row r="45" spans="1:52">
      <c r="A45">
        <v>42</v>
      </c>
      <c r="C45">
        <v>14</v>
      </c>
      <c r="D45">
        <v>19902805</v>
      </c>
      <c r="E45">
        <v>19682342</v>
      </c>
      <c r="G45">
        <v>22163979</v>
      </c>
      <c r="H45">
        <v>21458641</v>
      </c>
      <c r="I45">
        <v>24974131</v>
      </c>
      <c r="J45">
        <v>15964160</v>
      </c>
      <c r="K45">
        <v>23302333</v>
      </c>
      <c r="L45">
        <v>15727005</v>
      </c>
      <c r="M45">
        <v>26458792</v>
      </c>
      <c r="N45">
        <v>19196349</v>
      </c>
      <c r="O45">
        <v>27326469</v>
      </c>
      <c r="P45">
        <v>14959420</v>
      </c>
      <c r="Q45">
        <v>13336252</v>
      </c>
      <c r="R45">
        <v>15480851</v>
      </c>
      <c r="S45">
        <v>17034840</v>
      </c>
      <c r="T45">
        <v>19238967</v>
      </c>
      <c r="U45">
        <v>18703687</v>
      </c>
      <c r="V45">
        <v>21203102</v>
      </c>
      <c r="W45">
        <v>18268962</v>
      </c>
      <c r="X45">
        <v>11424705</v>
      </c>
      <c r="Y45">
        <v>10904897</v>
      </c>
      <c r="Z45">
        <v>18558575</v>
      </c>
      <c r="AA45">
        <v>16675878</v>
      </c>
      <c r="AB45">
        <v>13820473</v>
      </c>
      <c r="AC45">
        <v>17484601</v>
      </c>
      <c r="AD45">
        <v>17717814</v>
      </c>
      <c r="AE45">
        <v>14862683</v>
      </c>
      <c r="AF45">
        <v>18266188</v>
      </c>
      <c r="AG45">
        <v>19551359</v>
      </c>
      <c r="AH45">
        <v>21110476</v>
      </c>
      <c r="AI45">
        <v>18939249</v>
      </c>
      <c r="AJ45">
        <v>17015130</v>
      </c>
      <c r="AK45">
        <v>21745626</v>
      </c>
      <c r="AL45">
        <v>20619334</v>
      </c>
      <c r="AM45">
        <v>24575021</v>
      </c>
      <c r="AN45">
        <v>16446110</v>
      </c>
      <c r="AO45">
        <v>21458309</v>
      </c>
      <c r="AP45">
        <v>18798472</v>
      </c>
      <c r="AQ45">
        <v>23588229</v>
      </c>
      <c r="AR45">
        <v>16923526</v>
      </c>
      <c r="AS45">
        <v>18739937</v>
      </c>
      <c r="AT45">
        <v>18714072</v>
      </c>
      <c r="AU45">
        <v>17555390</v>
      </c>
      <c r="AV45">
        <v>19207199</v>
      </c>
      <c r="AW45">
        <v>21074526</v>
      </c>
      <c r="AX45">
        <v>21136433</v>
      </c>
      <c r="AY45">
        <v>24153877</v>
      </c>
      <c r="AZ45">
        <v>21043963</v>
      </c>
    </row>
    <row r="46" spans="1:52">
      <c r="A46">
        <v>43</v>
      </c>
      <c r="C46">
        <v>21</v>
      </c>
      <c r="D46">
        <v>22008280</v>
      </c>
      <c r="E46">
        <v>24008198</v>
      </c>
      <c r="G46">
        <v>23913887</v>
      </c>
      <c r="H46">
        <v>25429186</v>
      </c>
      <c r="I46">
        <v>28963467</v>
      </c>
      <c r="J46">
        <v>24497104</v>
      </c>
      <c r="K46">
        <v>23639065</v>
      </c>
      <c r="L46">
        <v>19778808</v>
      </c>
      <c r="M46">
        <v>33606128</v>
      </c>
      <c r="N46">
        <v>22363596</v>
      </c>
      <c r="O46">
        <v>24564843</v>
      </c>
      <c r="P46">
        <v>17193856</v>
      </c>
      <c r="Q46">
        <v>16394542</v>
      </c>
      <c r="R46">
        <v>24646243</v>
      </c>
      <c r="S46">
        <v>20814329</v>
      </c>
      <c r="T46">
        <v>20137001</v>
      </c>
      <c r="U46">
        <v>23086623</v>
      </c>
      <c r="V46">
        <v>21521053</v>
      </c>
      <c r="W46">
        <v>18316667</v>
      </c>
      <c r="X46">
        <v>14061249</v>
      </c>
      <c r="Y46">
        <v>14318138</v>
      </c>
      <c r="Z46">
        <v>22492812</v>
      </c>
      <c r="AA46">
        <v>18921795</v>
      </c>
      <c r="AB46">
        <v>19515192</v>
      </c>
      <c r="AC46">
        <v>18016198</v>
      </c>
      <c r="AD46">
        <v>20746127</v>
      </c>
      <c r="AE46">
        <v>21289787</v>
      </c>
      <c r="AF46">
        <v>24840992</v>
      </c>
      <c r="AG46">
        <v>24017062</v>
      </c>
      <c r="AH46">
        <v>20425879</v>
      </c>
      <c r="AI46">
        <v>21597663</v>
      </c>
      <c r="AJ46">
        <v>20642268</v>
      </c>
      <c r="AK46">
        <v>23382886</v>
      </c>
      <c r="AL46">
        <v>26150664</v>
      </c>
      <c r="AM46">
        <v>27059763</v>
      </c>
      <c r="AN46">
        <v>24746080</v>
      </c>
      <c r="AO46">
        <v>24141520</v>
      </c>
      <c r="AP46">
        <v>22160859</v>
      </c>
      <c r="AQ46">
        <v>27034413</v>
      </c>
      <c r="AR46">
        <v>21544458</v>
      </c>
      <c r="AS46">
        <v>21246942</v>
      </c>
      <c r="AT46">
        <v>24870983</v>
      </c>
      <c r="AU46">
        <v>24006994</v>
      </c>
      <c r="AV46">
        <v>25991491</v>
      </c>
      <c r="AW46">
        <v>29267918</v>
      </c>
      <c r="AX46">
        <v>26972264</v>
      </c>
      <c r="AY46">
        <v>29207687</v>
      </c>
      <c r="AZ46">
        <v>25224120</v>
      </c>
    </row>
    <row r="47" spans="1:52">
      <c r="A47">
        <v>44</v>
      </c>
      <c r="C47">
        <v>28</v>
      </c>
      <c r="D47">
        <v>27758762</v>
      </c>
      <c r="E47">
        <v>28398035</v>
      </c>
      <c r="F47">
        <v>29680626</v>
      </c>
      <c r="G47">
        <v>28324817</v>
      </c>
      <c r="H47">
        <v>25746478</v>
      </c>
      <c r="I47">
        <v>31395297</v>
      </c>
      <c r="J47">
        <v>30788009</v>
      </c>
      <c r="K47">
        <v>23736923</v>
      </c>
      <c r="L47">
        <v>22544335</v>
      </c>
      <c r="M47">
        <v>31497146</v>
      </c>
      <c r="N47">
        <v>26359736</v>
      </c>
      <c r="O47">
        <v>24223004</v>
      </c>
      <c r="P47">
        <v>20222658</v>
      </c>
      <c r="Q47">
        <v>21892186</v>
      </c>
      <c r="R47">
        <v>22359130</v>
      </c>
      <c r="S47">
        <v>22658251</v>
      </c>
      <c r="T47">
        <v>22366046</v>
      </c>
      <c r="U47">
        <v>29651228</v>
      </c>
      <c r="V47">
        <v>26524097</v>
      </c>
      <c r="W47">
        <v>24204654</v>
      </c>
      <c r="X47">
        <v>22881790</v>
      </c>
      <c r="Y47">
        <v>21195681</v>
      </c>
      <c r="Z47">
        <v>25761098</v>
      </c>
      <c r="AA47">
        <v>22229184</v>
      </c>
      <c r="AB47">
        <v>30184735</v>
      </c>
      <c r="AC47">
        <v>20418921</v>
      </c>
      <c r="AD47">
        <v>25139021</v>
      </c>
      <c r="AE47">
        <v>29777773</v>
      </c>
      <c r="AF47">
        <v>30007948</v>
      </c>
      <c r="AG47">
        <v>28278096</v>
      </c>
      <c r="AH47">
        <v>23098203</v>
      </c>
      <c r="AI47">
        <v>23102801</v>
      </c>
      <c r="AJ47">
        <v>24026534</v>
      </c>
      <c r="AK47">
        <v>28098471</v>
      </c>
      <c r="AL47">
        <v>26972276</v>
      </c>
      <c r="AM47">
        <v>29374138</v>
      </c>
      <c r="AN47">
        <v>31057769</v>
      </c>
      <c r="AO47">
        <v>23712097</v>
      </c>
      <c r="AP47">
        <v>25508203</v>
      </c>
      <c r="AQ47">
        <v>30086318</v>
      </c>
      <c r="AR47">
        <v>23446633</v>
      </c>
      <c r="AS47">
        <v>24180196</v>
      </c>
      <c r="AT47">
        <v>29663616</v>
      </c>
      <c r="AU47">
        <v>25054583</v>
      </c>
      <c r="AV47">
        <v>29850592</v>
      </c>
      <c r="AW47">
        <v>30830002</v>
      </c>
      <c r="AX47">
        <v>26318622</v>
      </c>
      <c r="AY47">
        <v>28999580</v>
      </c>
      <c r="AZ47">
        <v>29665664</v>
      </c>
    </row>
    <row r="48" spans="1:52">
      <c r="A48">
        <v>45</v>
      </c>
      <c r="B48" t="s">
        <v>12</v>
      </c>
      <c r="C48">
        <v>4</v>
      </c>
      <c r="D48">
        <v>32598712</v>
      </c>
      <c r="E48">
        <v>33186686</v>
      </c>
      <c r="F48">
        <v>29728425</v>
      </c>
      <c r="G48">
        <v>29234822</v>
      </c>
      <c r="H48">
        <v>30140462</v>
      </c>
      <c r="I48">
        <v>34373867</v>
      </c>
      <c r="J48">
        <v>37314710</v>
      </c>
      <c r="K48">
        <v>27217361</v>
      </c>
      <c r="L48">
        <v>24504497</v>
      </c>
      <c r="M48">
        <v>30282137</v>
      </c>
      <c r="N48">
        <v>29448224</v>
      </c>
      <c r="O48">
        <v>31299405</v>
      </c>
      <c r="P48">
        <v>23881760</v>
      </c>
      <c r="Q48">
        <v>31543578</v>
      </c>
      <c r="R48">
        <v>29192801</v>
      </c>
      <c r="S48">
        <v>25776082</v>
      </c>
      <c r="T48">
        <v>30873607</v>
      </c>
      <c r="U48">
        <v>31936582</v>
      </c>
      <c r="V48">
        <v>32334879</v>
      </c>
      <c r="W48">
        <v>31481589</v>
      </c>
      <c r="X48">
        <v>26359421</v>
      </c>
      <c r="Y48">
        <v>27665704</v>
      </c>
      <c r="Z48">
        <v>29845428</v>
      </c>
      <c r="AA48">
        <v>28841375</v>
      </c>
      <c r="AB48">
        <v>32008760</v>
      </c>
      <c r="AC48">
        <v>31720161</v>
      </c>
      <c r="AD48">
        <v>31977584</v>
      </c>
      <c r="AE48">
        <v>30803764</v>
      </c>
      <c r="AF48">
        <v>33874495</v>
      </c>
      <c r="AG48">
        <v>34569803</v>
      </c>
      <c r="AH48">
        <v>29929347</v>
      </c>
      <c r="AI48">
        <v>24591360</v>
      </c>
      <c r="AJ48">
        <v>27900133</v>
      </c>
      <c r="AK48">
        <v>33077618</v>
      </c>
      <c r="AL48">
        <v>27262653</v>
      </c>
      <c r="AM48">
        <v>35369157</v>
      </c>
      <c r="AN48">
        <v>32279150</v>
      </c>
      <c r="AO48">
        <v>29632781</v>
      </c>
      <c r="AP48">
        <v>28285097</v>
      </c>
      <c r="AQ48">
        <v>30495161</v>
      </c>
      <c r="AR48">
        <v>32418365</v>
      </c>
      <c r="AS48">
        <v>30462429</v>
      </c>
      <c r="AT48">
        <v>31175743</v>
      </c>
      <c r="AU48">
        <v>23443206</v>
      </c>
      <c r="AV48">
        <v>37149414</v>
      </c>
      <c r="AW48">
        <v>36310322</v>
      </c>
      <c r="AX48">
        <v>33596556</v>
      </c>
      <c r="AY48">
        <v>33774556</v>
      </c>
      <c r="AZ48">
        <v>30349871</v>
      </c>
    </row>
    <row r="49" spans="1:52">
      <c r="A49">
        <v>46</v>
      </c>
      <c r="C49">
        <v>11</v>
      </c>
      <c r="D49">
        <v>35613941</v>
      </c>
      <c r="E49">
        <v>37313349</v>
      </c>
      <c r="F49">
        <v>34659863</v>
      </c>
      <c r="G49">
        <v>35424166</v>
      </c>
      <c r="H49">
        <v>32549561</v>
      </c>
      <c r="I49">
        <v>36480513</v>
      </c>
      <c r="J49">
        <v>39096860</v>
      </c>
      <c r="K49">
        <v>29500352</v>
      </c>
      <c r="L49">
        <v>30966148</v>
      </c>
      <c r="M49">
        <v>32837455</v>
      </c>
      <c r="N49">
        <v>31226000</v>
      </c>
      <c r="O49">
        <v>32653921</v>
      </c>
      <c r="P49">
        <v>29559353</v>
      </c>
      <c r="Q49">
        <v>31569144</v>
      </c>
      <c r="R49">
        <v>33110814</v>
      </c>
      <c r="S49">
        <v>35444787</v>
      </c>
      <c r="T49">
        <v>34098008</v>
      </c>
      <c r="U49">
        <v>35367522</v>
      </c>
      <c r="V49">
        <v>39114761</v>
      </c>
      <c r="W49">
        <v>32729848</v>
      </c>
      <c r="X49">
        <v>30757494</v>
      </c>
      <c r="Y49">
        <v>27807738</v>
      </c>
      <c r="Z49">
        <v>30524177</v>
      </c>
      <c r="AA49">
        <v>32888801</v>
      </c>
      <c r="AB49">
        <v>35428672</v>
      </c>
      <c r="AC49">
        <v>33152436</v>
      </c>
      <c r="AD49">
        <v>35028960</v>
      </c>
      <c r="AE49">
        <v>35120002</v>
      </c>
      <c r="AF49">
        <v>36512520</v>
      </c>
      <c r="AG49">
        <v>35872721</v>
      </c>
      <c r="AH49">
        <v>35962148</v>
      </c>
      <c r="AI49">
        <v>38064759</v>
      </c>
      <c r="AJ49">
        <v>32106272</v>
      </c>
      <c r="AK49">
        <v>35457156</v>
      </c>
      <c r="AL49">
        <v>29440743</v>
      </c>
      <c r="AM49">
        <v>35619475</v>
      </c>
      <c r="AN49">
        <v>34551001</v>
      </c>
      <c r="AO49">
        <v>30245752</v>
      </c>
      <c r="AP49">
        <v>34083491</v>
      </c>
      <c r="AQ49">
        <v>33784750</v>
      </c>
      <c r="AR49">
        <v>33082834</v>
      </c>
      <c r="AS49">
        <v>31202549</v>
      </c>
      <c r="AT49">
        <v>37955243</v>
      </c>
      <c r="AU49">
        <v>30763808</v>
      </c>
      <c r="AV49">
        <v>39430479</v>
      </c>
      <c r="AW49">
        <v>35525646</v>
      </c>
      <c r="AX49">
        <v>34007882</v>
      </c>
      <c r="AY49">
        <v>38124475</v>
      </c>
      <c r="AZ49">
        <v>34549950</v>
      </c>
    </row>
    <row r="50" spans="1:52">
      <c r="A50">
        <v>47</v>
      </c>
      <c r="C50">
        <v>18</v>
      </c>
      <c r="D50">
        <v>37769820</v>
      </c>
      <c r="E50">
        <v>37695597</v>
      </c>
      <c r="F50">
        <v>35992817</v>
      </c>
      <c r="G50">
        <v>38765617</v>
      </c>
      <c r="H50">
        <v>35712495</v>
      </c>
      <c r="I50">
        <v>37855716</v>
      </c>
      <c r="J50">
        <v>37843037</v>
      </c>
      <c r="K50">
        <v>33819616</v>
      </c>
      <c r="L50">
        <v>34230369</v>
      </c>
      <c r="M50">
        <v>35101035</v>
      </c>
      <c r="N50">
        <v>37673382</v>
      </c>
      <c r="O50">
        <v>32772860</v>
      </c>
      <c r="P50">
        <v>32411727</v>
      </c>
      <c r="Q50">
        <v>31966281</v>
      </c>
      <c r="R50">
        <v>36493458</v>
      </c>
      <c r="S50">
        <v>35422722</v>
      </c>
      <c r="T50">
        <v>40465007</v>
      </c>
      <c r="U50">
        <v>33625745</v>
      </c>
      <c r="V50">
        <v>42130107</v>
      </c>
      <c r="W50">
        <v>37666614</v>
      </c>
      <c r="X50">
        <v>36859180</v>
      </c>
      <c r="Y50">
        <v>32374571</v>
      </c>
      <c r="Z50">
        <v>39293587</v>
      </c>
      <c r="AA50">
        <v>31642582</v>
      </c>
      <c r="AB50">
        <v>35245915</v>
      </c>
      <c r="AC50">
        <v>36697170</v>
      </c>
      <c r="AD50">
        <v>40779962</v>
      </c>
      <c r="AE50">
        <v>36514406</v>
      </c>
      <c r="AF50">
        <v>37372410</v>
      </c>
      <c r="AG50">
        <v>37310714</v>
      </c>
      <c r="AH50">
        <v>38465041</v>
      </c>
      <c r="AI50">
        <v>37710666</v>
      </c>
      <c r="AJ50">
        <v>37051053</v>
      </c>
      <c r="AK50">
        <v>39778844</v>
      </c>
      <c r="AL50">
        <v>37733178</v>
      </c>
      <c r="AM50">
        <v>36764052</v>
      </c>
      <c r="AN50">
        <v>38825318</v>
      </c>
      <c r="AO50">
        <v>35199813</v>
      </c>
      <c r="AP50">
        <v>36782740</v>
      </c>
      <c r="AQ50">
        <v>38857431</v>
      </c>
      <c r="AR50">
        <v>37086196</v>
      </c>
      <c r="AS50">
        <v>36742608</v>
      </c>
      <c r="AT50">
        <v>35905613</v>
      </c>
      <c r="AU50">
        <v>39599258</v>
      </c>
      <c r="AV50">
        <v>39550576</v>
      </c>
      <c r="AW50">
        <v>39265925</v>
      </c>
      <c r="AX50">
        <v>38806652</v>
      </c>
      <c r="AY50">
        <v>37388028</v>
      </c>
      <c r="AZ50">
        <v>40376001</v>
      </c>
    </row>
    <row r="51" spans="1:52">
      <c r="A51">
        <v>48</v>
      </c>
      <c r="C51">
        <v>25</v>
      </c>
      <c r="D51">
        <v>42379828</v>
      </c>
      <c r="E51">
        <v>38676042</v>
      </c>
      <c r="F51">
        <v>38877648</v>
      </c>
      <c r="G51">
        <v>40704352</v>
      </c>
      <c r="H51">
        <v>38406472</v>
      </c>
      <c r="I51">
        <v>42253308</v>
      </c>
      <c r="J51">
        <v>41638324</v>
      </c>
      <c r="K51">
        <v>37067049</v>
      </c>
      <c r="L51">
        <v>38076586</v>
      </c>
      <c r="M51">
        <v>39855270</v>
      </c>
      <c r="N51">
        <v>37338542</v>
      </c>
      <c r="O51">
        <v>41653993</v>
      </c>
      <c r="P51">
        <v>36604948</v>
      </c>
      <c r="Q51">
        <v>34531548</v>
      </c>
      <c r="R51">
        <v>38788420</v>
      </c>
      <c r="S51">
        <v>38949334</v>
      </c>
      <c r="T51">
        <v>41908752</v>
      </c>
      <c r="U51">
        <v>36895652</v>
      </c>
      <c r="V51">
        <v>47120255</v>
      </c>
      <c r="W51">
        <v>38637875</v>
      </c>
      <c r="X51">
        <v>37255711</v>
      </c>
      <c r="Y51">
        <v>36846772</v>
      </c>
      <c r="Z51">
        <v>44294052</v>
      </c>
      <c r="AA51">
        <v>35532508</v>
      </c>
      <c r="AB51">
        <v>38159844</v>
      </c>
      <c r="AC51">
        <v>38653877</v>
      </c>
      <c r="AD51">
        <v>47849576</v>
      </c>
      <c r="AE51">
        <v>41199510</v>
      </c>
      <c r="AF51">
        <v>38909800</v>
      </c>
      <c r="AG51">
        <v>37942150</v>
      </c>
      <c r="AH51">
        <v>38990105</v>
      </c>
      <c r="AI51">
        <v>38646528</v>
      </c>
      <c r="AJ51">
        <v>39633123</v>
      </c>
      <c r="AK51">
        <v>42240995</v>
      </c>
      <c r="AL51">
        <v>39933352</v>
      </c>
      <c r="AM51">
        <v>39171201</v>
      </c>
      <c r="AN51">
        <v>39298782</v>
      </c>
      <c r="AO51">
        <v>41543591</v>
      </c>
      <c r="AP51">
        <v>44145190</v>
      </c>
      <c r="AQ51">
        <v>41453701</v>
      </c>
      <c r="AR51">
        <v>40495069</v>
      </c>
      <c r="AS51">
        <v>35820303</v>
      </c>
      <c r="AT51">
        <v>35547813</v>
      </c>
      <c r="AU51">
        <v>43686090</v>
      </c>
      <c r="AV51">
        <v>42708698</v>
      </c>
      <c r="AW51">
        <v>41241505</v>
      </c>
      <c r="AX51">
        <v>38471878</v>
      </c>
      <c r="AY51">
        <v>40882036</v>
      </c>
      <c r="AZ51">
        <v>41587119</v>
      </c>
    </row>
    <row r="52" spans="1:52">
      <c r="A52">
        <v>49</v>
      </c>
      <c r="B52" t="s">
        <v>13</v>
      </c>
      <c r="C52">
        <v>2</v>
      </c>
      <c r="D52">
        <v>42863531</v>
      </c>
      <c r="E52">
        <v>42763021</v>
      </c>
      <c r="F52">
        <v>40929189</v>
      </c>
      <c r="G52">
        <v>43383807</v>
      </c>
      <c r="H52">
        <v>41513264</v>
      </c>
      <c r="I52">
        <v>47536733</v>
      </c>
      <c r="J52">
        <v>43014783</v>
      </c>
      <c r="K52">
        <v>38029913</v>
      </c>
      <c r="L52">
        <v>38439252</v>
      </c>
      <c r="M52">
        <v>41255254</v>
      </c>
      <c r="N52">
        <v>44015364</v>
      </c>
      <c r="O52">
        <v>43349790</v>
      </c>
      <c r="P52">
        <v>35049654</v>
      </c>
      <c r="Q52">
        <v>36840743</v>
      </c>
      <c r="R52">
        <v>41618681</v>
      </c>
      <c r="S52">
        <v>39470220</v>
      </c>
      <c r="T52">
        <v>42235153</v>
      </c>
      <c r="U52">
        <v>38328225</v>
      </c>
      <c r="V52">
        <v>48467526</v>
      </c>
      <c r="W52">
        <v>40966864</v>
      </c>
      <c r="X52">
        <v>39378771</v>
      </c>
      <c r="Y52">
        <v>37318053</v>
      </c>
      <c r="Z52">
        <v>43123224</v>
      </c>
      <c r="AA52">
        <v>40770154</v>
      </c>
      <c r="AB52">
        <v>40564129</v>
      </c>
      <c r="AC52">
        <v>45058954</v>
      </c>
      <c r="AD52">
        <v>43372884</v>
      </c>
      <c r="AE52">
        <v>42478664</v>
      </c>
      <c r="AF52">
        <v>43226570</v>
      </c>
      <c r="AG52">
        <v>39410972</v>
      </c>
      <c r="AH52">
        <v>42639689</v>
      </c>
      <c r="AI52">
        <v>43357968</v>
      </c>
      <c r="AJ52">
        <v>40749407</v>
      </c>
      <c r="AK52">
        <v>42159330</v>
      </c>
      <c r="AL52">
        <v>42661240</v>
      </c>
      <c r="AM52">
        <v>42444911</v>
      </c>
      <c r="AN52">
        <v>39298782</v>
      </c>
      <c r="AO52">
        <v>43044430</v>
      </c>
      <c r="AP52">
        <v>43186294</v>
      </c>
      <c r="AQ52">
        <v>41253238</v>
      </c>
      <c r="AR52">
        <v>43185855</v>
      </c>
      <c r="AS52">
        <v>37625264</v>
      </c>
      <c r="AT52">
        <v>41596468</v>
      </c>
      <c r="AU52">
        <v>45032732</v>
      </c>
      <c r="AV52">
        <v>42734154</v>
      </c>
      <c r="AW52">
        <v>44429744</v>
      </c>
      <c r="AX52">
        <v>45718916</v>
      </c>
      <c r="AY52">
        <v>41567993</v>
      </c>
      <c r="AZ52">
        <v>38551825</v>
      </c>
    </row>
    <row r="53" spans="1:52">
      <c r="A53">
        <v>50</v>
      </c>
      <c r="C53">
        <v>9</v>
      </c>
      <c r="D53">
        <v>41699225</v>
      </c>
      <c r="E53">
        <v>44111199</v>
      </c>
      <c r="F53">
        <v>42762064</v>
      </c>
      <c r="G53">
        <v>46592132</v>
      </c>
      <c r="H53">
        <v>42997757</v>
      </c>
      <c r="I53">
        <v>44808888</v>
      </c>
      <c r="J53">
        <v>41959977</v>
      </c>
      <c r="K53">
        <v>38325557</v>
      </c>
      <c r="L53">
        <v>41786243</v>
      </c>
      <c r="M53">
        <v>42671851</v>
      </c>
      <c r="N53">
        <v>45129485</v>
      </c>
      <c r="O53">
        <v>44251314</v>
      </c>
      <c r="P53">
        <v>38130982</v>
      </c>
      <c r="Q53">
        <v>35701972</v>
      </c>
      <c r="R53">
        <v>43134975</v>
      </c>
      <c r="S53">
        <v>43374589</v>
      </c>
      <c r="T53">
        <v>44357637</v>
      </c>
      <c r="U53">
        <v>41146706</v>
      </c>
      <c r="V53">
        <v>46375411</v>
      </c>
      <c r="W53">
        <v>40064291</v>
      </c>
      <c r="X53">
        <v>40957335</v>
      </c>
      <c r="Y53">
        <v>39527763</v>
      </c>
      <c r="Z53">
        <v>45780895</v>
      </c>
      <c r="AA53">
        <v>43287793</v>
      </c>
      <c r="AB53">
        <v>43877263</v>
      </c>
      <c r="AC53">
        <v>47640780</v>
      </c>
      <c r="AD53">
        <v>44048935</v>
      </c>
      <c r="AE53">
        <v>43570161</v>
      </c>
      <c r="AF53">
        <v>43402450</v>
      </c>
      <c r="AG53">
        <v>39660108</v>
      </c>
      <c r="AH53">
        <v>43523840</v>
      </c>
      <c r="AI53">
        <v>41737438</v>
      </c>
      <c r="AJ53">
        <v>41135533</v>
      </c>
      <c r="AK53">
        <v>42592786</v>
      </c>
      <c r="AL53">
        <v>43822409</v>
      </c>
      <c r="AM53">
        <v>43512376</v>
      </c>
      <c r="AN53">
        <v>44394190</v>
      </c>
      <c r="AO53">
        <v>41635128</v>
      </c>
      <c r="AP53">
        <v>44872211</v>
      </c>
      <c r="AQ53">
        <v>40216899</v>
      </c>
      <c r="AR53">
        <v>45304778</v>
      </c>
      <c r="AS53">
        <v>44323143</v>
      </c>
      <c r="AT53">
        <v>47494055</v>
      </c>
      <c r="AU53">
        <v>44813200</v>
      </c>
      <c r="AV53">
        <v>42237955</v>
      </c>
      <c r="AW53">
        <v>45975747</v>
      </c>
      <c r="AX53">
        <v>46760253</v>
      </c>
      <c r="AY53">
        <v>43373938</v>
      </c>
      <c r="AZ53">
        <v>44057768</v>
      </c>
    </row>
    <row r="54" spans="1:52">
      <c r="A54">
        <v>51</v>
      </c>
      <c r="C54">
        <v>16</v>
      </c>
      <c r="D54">
        <v>45480766</v>
      </c>
      <c r="E54">
        <v>44095945</v>
      </c>
      <c r="F54">
        <v>43711337</v>
      </c>
      <c r="G54">
        <v>46518907</v>
      </c>
      <c r="H54">
        <v>44324260</v>
      </c>
      <c r="I54">
        <v>44808888</v>
      </c>
      <c r="J54">
        <v>46776063</v>
      </c>
      <c r="K54">
        <v>40433466</v>
      </c>
      <c r="L54">
        <v>44545062</v>
      </c>
      <c r="M54">
        <v>41289199</v>
      </c>
      <c r="N54">
        <v>48877767</v>
      </c>
      <c r="O54">
        <v>44318119</v>
      </c>
      <c r="P54">
        <v>37360315</v>
      </c>
      <c r="Q54">
        <v>37470607</v>
      </c>
      <c r="R54">
        <v>44531451</v>
      </c>
      <c r="S54">
        <v>43264266</v>
      </c>
      <c r="T54">
        <v>47268731</v>
      </c>
      <c r="U54">
        <v>45553149</v>
      </c>
      <c r="V54">
        <v>44885430</v>
      </c>
      <c r="W54">
        <v>41348336</v>
      </c>
      <c r="X54">
        <v>44362834</v>
      </c>
      <c r="Y54">
        <v>42097406</v>
      </c>
      <c r="Z54">
        <v>46506000</v>
      </c>
      <c r="AA54">
        <v>48653039</v>
      </c>
      <c r="AB54">
        <v>42465775</v>
      </c>
      <c r="AC54">
        <v>44961656</v>
      </c>
      <c r="AD54">
        <v>44786239</v>
      </c>
      <c r="AE54">
        <v>45902059</v>
      </c>
      <c r="AF54">
        <v>46197122</v>
      </c>
      <c r="AG54">
        <v>44537592</v>
      </c>
      <c r="AH54">
        <v>45470684</v>
      </c>
      <c r="AI54">
        <v>45418571</v>
      </c>
      <c r="AJ54">
        <v>44860197</v>
      </c>
      <c r="AK54">
        <v>45637385</v>
      </c>
      <c r="AL54">
        <v>47133510</v>
      </c>
      <c r="AM54">
        <v>49239704</v>
      </c>
      <c r="AN54">
        <v>43288190</v>
      </c>
      <c r="AO54">
        <v>44487733</v>
      </c>
      <c r="AP54">
        <v>44983264</v>
      </c>
      <c r="AQ54">
        <v>42076935</v>
      </c>
      <c r="AR54">
        <v>45431483</v>
      </c>
      <c r="AS54">
        <v>45962340</v>
      </c>
      <c r="AT54">
        <v>49239361</v>
      </c>
      <c r="AU54">
        <v>46275769</v>
      </c>
      <c r="AV54">
        <v>43834670</v>
      </c>
      <c r="AW54">
        <v>48529298</v>
      </c>
      <c r="AX54">
        <v>46233590</v>
      </c>
      <c r="AY54">
        <v>43315310</v>
      </c>
      <c r="AZ54">
        <v>44112408</v>
      </c>
    </row>
    <row r="55" spans="1:52">
      <c r="A55">
        <v>52</v>
      </c>
      <c r="C55">
        <v>23</v>
      </c>
      <c r="D55">
        <v>47734240</v>
      </c>
      <c r="E55">
        <v>44952471</v>
      </c>
      <c r="F55">
        <v>45379397</v>
      </c>
      <c r="G55">
        <v>47115092</v>
      </c>
      <c r="H55">
        <v>45885428</v>
      </c>
      <c r="I55">
        <v>43268101</v>
      </c>
      <c r="J55">
        <v>46542193</v>
      </c>
      <c r="K55">
        <v>41254222</v>
      </c>
      <c r="L55">
        <v>45028792</v>
      </c>
      <c r="M55">
        <v>42240154</v>
      </c>
      <c r="N55">
        <v>48209023</v>
      </c>
      <c r="O55">
        <v>45176376</v>
      </c>
      <c r="P55">
        <v>41444016</v>
      </c>
      <c r="Q55">
        <v>39496839</v>
      </c>
      <c r="R55">
        <v>44567032</v>
      </c>
      <c r="S55">
        <v>43850990</v>
      </c>
      <c r="T55">
        <v>46000141</v>
      </c>
      <c r="U55">
        <v>46561182</v>
      </c>
      <c r="V55">
        <v>44992152</v>
      </c>
      <c r="W55">
        <v>44620713</v>
      </c>
      <c r="X55">
        <v>44424882</v>
      </c>
      <c r="Y55">
        <v>41460867</v>
      </c>
      <c r="Z55">
        <v>44777535</v>
      </c>
      <c r="AA55">
        <v>47899458</v>
      </c>
      <c r="AB55">
        <v>45939753</v>
      </c>
      <c r="AC55">
        <v>44904969</v>
      </c>
      <c r="AD55">
        <v>43983055</v>
      </c>
      <c r="AE55">
        <v>44234863</v>
      </c>
      <c r="AF55">
        <v>46994241</v>
      </c>
      <c r="AG55">
        <v>44769003</v>
      </c>
      <c r="AH55">
        <v>46137933</v>
      </c>
      <c r="AI55">
        <v>43487741</v>
      </c>
      <c r="AJ55">
        <v>45151791</v>
      </c>
      <c r="AK55">
        <v>49028270</v>
      </c>
      <c r="AL55">
        <v>49541504</v>
      </c>
      <c r="AM55">
        <v>49715475</v>
      </c>
      <c r="AN55">
        <v>45741935</v>
      </c>
      <c r="AO55">
        <v>47476043</v>
      </c>
      <c r="AP55">
        <v>45622659</v>
      </c>
      <c r="AQ55">
        <v>46689235</v>
      </c>
      <c r="AR55">
        <v>46184106</v>
      </c>
      <c r="AS55">
        <v>47405764</v>
      </c>
      <c r="AT55">
        <v>46303217</v>
      </c>
      <c r="AU55">
        <v>47745462</v>
      </c>
      <c r="AV55">
        <v>45379658</v>
      </c>
      <c r="AW55">
        <v>50821862</v>
      </c>
      <c r="AX55">
        <v>44178492</v>
      </c>
      <c r="AY55">
        <v>45446349</v>
      </c>
      <c r="AZ55">
        <v>44926483</v>
      </c>
    </row>
    <row r="56" spans="1:52">
      <c r="C56">
        <v>30</v>
      </c>
      <c r="H56">
        <v>46506557</v>
      </c>
      <c r="M56">
        <v>44825083</v>
      </c>
      <c r="S56">
        <v>45548573</v>
      </c>
      <c r="Y56">
        <v>46512096</v>
      </c>
      <c r="AD56">
        <v>43747829</v>
      </c>
      <c r="AJ56">
        <v>42530769</v>
      </c>
      <c r="AO56">
        <v>45508861</v>
      </c>
      <c r="AU56">
        <v>49669280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78"/>
  <sheetViews>
    <sheetView workbookViewId="0"/>
  </sheetViews>
  <sheetFormatPr defaultRowHeight="15"/>
  <cols>
    <col min="3" max="3" width="5.140625" bestFit="1" customWidth="1"/>
    <col min="4" max="4" width="3" bestFit="1" customWidth="1"/>
    <col min="5" max="48" width="8.7109375" customWidth="1"/>
    <col min="57" max="57" width="7.5703125" customWidth="1"/>
    <col min="58" max="58" width="10" customWidth="1"/>
    <col min="59" max="59" width="10.5703125" customWidth="1"/>
  </cols>
  <sheetData>
    <row r="1" spans="1:70">
      <c r="A1" s="26" t="s">
        <v>106</v>
      </c>
      <c r="AW1" t="s">
        <v>14</v>
      </c>
      <c r="AX1" t="s">
        <v>15</v>
      </c>
      <c r="AY1" t="s">
        <v>16</v>
      </c>
      <c r="AZ1" t="s">
        <v>17</v>
      </c>
    </row>
    <row r="2" spans="1:70">
      <c r="AW2">
        <v>3.4510699999999998E-2</v>
      </c>
      <c r="AX2">
        <v>-1.1516599999999999</v>
      </c>
      <c r="AY2">
        <v>-10.395200000000001</v>
      </c>
      <c r="AZ2">
        <v>449.697</v>
      </c>
      <c r="BA2" t="s">
        <v>81</v>
      </c>
    </row>
    <row r="3" spans="1:70">
      <c r="AW3">
        <v>-3.6674400000000001E-4</v>
      </c>
      <c r="AX3">
        <v>1.6333299999999999E-2</v>
      </c>
      <c r="AY3">
        <v>-0.28888799999999998</v>
      </c>
      <c r="AZ3">
        <v>1.9918800000000001</v>
      </c>
      <c r="BA3" t="s">
        <v>82</v>
      </c>
    </row>
    <row r="4" spans="1:70">
      <c r="AW4">
        <v>1.97758E-4</v>
      </c>
      <c r="AX4">
        <v>4.8416500000000003E-3</v>
      </c>
      <c r="AY4">
        <v>-1.7668799999999998E-2</v>
      </c>
      <c r="AZ4">
        <v>0.40569</v>
      </c>
      <c r="BA4" t="s">
        <v>83</v>
      </c>
    </row>
    <row r="5" spans="1:70">
      <c r="AW5" t="s">
        <v>25</v>
      </c>
    </row>
    <row r="6" spans="1:70">
      <c r="E6">
        <f>'Weekly SCE '!I3</f>
        <v>1972</v>
      </c>
      <c r="F6">
        <f>E6+1</f>
        <v>1973</v>
      </c>
      <c r="G6">
        <f t="shared" ref="G6:AV6" si="0">F6+1</f>
        <v>1974</v>
      </c>
      <c r="H6">
        <f t="shared" si="0"/>
        <v>1975</v>
      </c>
      <c r="I6">
        <f t="shared" si="0"/>
        <v>1976</v>
      </c>
      <c r="J6">
        <f t="shared" si="0"/>
        <v>1977</v>
      </c>
      <c r="K6">
        <f t="shared" si="0"/>
        <v>1978</v>
      </c>
      <c r="L6">
        <f t="shared" si="0"/>
        <v>1979</v>
      </c>
      <c r="M6">
        <f t="shared" si="0"/>
        <v>1980</v>
      </c>
      <c r="N6">
        <f t="shared" si="0"/>
        <v>1981</v>
      </c>
      <c r="O6">
        <f t="shared" si="0"/>
        <v>1982</v>
      </c>
      <c r="P6">
        <f t="shared" si="0"/>
        <v>1983</v>
      </c>
      <c r="Q6">
        <f t="shared" si="0"/>
        <v>1984</v>
      </c>
      <c r="R6">
        <f t="shared" si="0"/>
        <v>1985</v>
      </c>
      <c r="S6">
        <f t="shared" si="0"/>
        <v>1986</v>
      </c>
      <c r="T6">
        <f t="shared" si="0"/>
        <v>1987</v>
      </c>
      <c r="U6">
        <f t="shared" si="0"/>
        <v>1988</v>
      </c>
      <c r="V6">
        <f t="shared" si="0"/>
        <v>1989</v>
      </c>
      <c r="W6">
        <f t="shared" si="0"/>
        <v>1990</v>
      </c>
      <c r="X6">
        <f t="shared" si="0"/>
        <v>1991</v>
      </c>
      <c r="Y6">
        <f t="shared" si="0"/>
        <v>1992</v>
      </c>
      <c r="Z6">
        <f t="shared" si="0"/>
        <v>1993</v>
      </c>
      <c r="AA6">
        <f t="shared" si="0"/>
        <v>1994</v>
      </c>
      <c r="AB6">
        <f t="shared" si="0"/>
        <v>1995</v>
      </c>
      <c r="AC6">
        <f t="shared" si="0"/>
        <v>1996</v>
      </c>
      <c r="AD6">
        <f t="shared" si="0"/>
        <v>1997</v>
      </c>
      <c r="AE6">
        <f t="shared" si="0"/>
        <v>1998</v>
      </c>
      <c r="AF6">
        <f t="shared" si="0"/>
        <v>1999</v>
      </c>
      <c r="AG6">
        <f t="shared" si="0"/>
        <v>2000</v>
      </c>
      <c r="AH6">
        <f t="shared" si="0"/>
        <v>2001</v>
      </c>
      <c r="AI6">
        <f t="shared" si="0"/>
        <v>2002</v>
      </c>
      <c r="AJ6">
        <f t="shared" si="0"/>
        <v>2003</v>
      </c>
      <c r="AK6">
        <f t="shared" si="0"/>
        <v>2004</v>
      </c>
      <c r="AL6">
        <f t="shared" si="0"/>
        <v>2005</v>
      </c>
      <c r="AM6">
        <f t="shared" si="0"/>
        <v>2006</v>
      </c>
      <c r="AN6">
        <f t="shared" si="0"/>
        <v>2007</v>
      </c>
      <c r="AO6">
        <f t="shared" si="0"/>
        <v>2008</v>
      </c>
      <c r="AP6">
        <f t="shared" si="0"/>
        <v>2009</v>
      </c>
      <c r="AQ6">
        <f t="shared" si="0"/>
        <v>2010</v>
      </c>
      <c r="AR6">
        <f t="shared" si="0"/>
        <v>2011</v>
      </c>
      <c r="AS6">
        <f t="shared" si="0"/>
        <v>2012</v>
      </c>
      <c r="AT6">
        <f t="shared" si="0"/>
        <v>2013</v>
      </c>
      <c r="AU6">
        <f t="shared" si="0"/>
        <v>2014</v>
      </c>
      <c r="AV6">
        <f t="shared" si="0"/>
        <v>2015</v>
      </c>
      <c r="AW6" t="s">
        <v>14</v>
      </c>
      <c r="AX6" t="s">
        <v>15</v>
      </c>
      <c r="AY6" s="11" t="s">
        <v>80</v>
      </c>
      <c r="AZ6" s="11" t="s">
        <v>80</v>
      </c>
      <c r="BE6" s="11" t="s">
        <v>18</v>
      </c>
      <c r="BF6" s="11" t="s">
        <v>79</v>
      </c>
      <c r="BG6" s="11" t="s">
        <v>80</v>
      </c>
      <c r="BQ6" s="11"/>
    </row>
    <row r="7" spans="1:70">
      <c r="B7">
        <f t="shared" ref="B7" si="1">B8-1</f>
        <v>8</v>
      </c>
      <c r="E7">
        <f>'Weekly SCE '!I11-2000000</f>
        <v>41915793</v>
      </c>
      <c r="F7">
        <f>'Weekly SCE '!J11-2000000</f>
        <v>44168567</v>
      </c>
      <c r="G7">
        <f>'Weekly SCE '!K11-2000000</f>
        <v>42708386</v>
      </c>
      <c r="H7">
        <f>'Weekly SCE '!L11-2000000</f>
        <v>43462670</v>
      </c>
      <c r="I7">
        <f>'Weekly SCE '!M11-2000000</f>
        <v>42898472</v>
      </c>
      <c r="J7">
        <f>'Weekly SCE '!N11-2000000</f>
        <v>41797881</v>
      </c>
      <c r="K7">
        <f>'Weekly SCE '!O11-2000000</f>
        <v>47079560</v>
      </c>
      <c r="L7">
        <f>'Weekly SCE '!P11-2000000</f>
        <v>44208404</v>
      </c>
      <c r="M7">
        <f>'Weekly SCE '!Q11-2000000</f>
        <v>44502634</v>
      </c>
      <c r="N7">
        <f>'Weekly SCE '!R11-2000000</f>
        <v>40239030</v>
      </c>
      <c r="O7">
        <f>'Weekly SCE '!S11-2000000</f>
        <v>43372881</v>
      </c>
      <c r="P7">
        <f>'Weekly SCE '!T11-2000000</f>
        <v>43511059</v>
      </c>
      <c r="Q7">
        <f>'Weekly SCE '!U11-2000000</f>
        <v>43109531</v>
      </c>
      <c r="R7">
        <f>'Weekly SCE '!V11-2000000</f>
        <v>46987910</v>
      </c>
      <c r="S7">
        <f>'Weekly SCE '!W11-2000000</f>
        <v>46432870</v>
      </c>
      <c r="T7">
        <f>'Weekly SCE '!X11-2000000</f>
        <v>43049646</v>
      </c>
      <c r="U7">
        <f>'Weekly SCE '!Y11-2000000</f>
        <v>42055761</v>
      </c>
      <c r="V7">
        <f>'Weekly SCE '!Z11-2000000</f>
        <v>42772513</v>
      </c>
      <c r="W7">
        <f>'Weekly SCE '!AA11-2000000</f>
        <v>40597585</v>
      </c>
      <c r="X7">
        <f>'Weekly SCE '!AB11-2000000</f>
        <v>43120590</v>
      </c>
      <c r="Y7">
        <f>'Weekly SCE '!AC11-2000000</f>
        <v>39752959</v>
      </c>
      <c r="Z7">
        <f>'Weekly SCE '!AD11-2000000</f>
        <v>44504939</v>
      </c>
      <c r="AA7">
        <f>'Weekly SCE '!AE11-2000000</f>
        <v>43766171</v>
      </c>
      <c r="AB7">
        <f>'Weekly SCE '!AF11-2000000</f>
        <v>38799320</v>
      </c>
      <c r="AC7">
        <f>'Weekly SCE '!AG11-2000000</f>
        <v>41647689</v>
      </c>
      <c r="AD7">
        <f>'Weekly SCE '!AH11-2000000</f>
        <v>41196052</v>
      </c>
      <c r="AE7">
        <f>'Weekly SCE '!AI11-2000000</f>
        <v>41899951</v>
      </c>
      <c r="AF7">
        <f>'Weekly SCE '!AJ11-2000000</f>
        <v>40855218</v>
      </c>
      <c r="AG7">
        <f>'Weekly SCE '!AK11-2000000</f>
        <v>41829898</v>
      </c>
      <c r="AH7">
        <f>'Weekly SCE '!AL11-2000000</f>
        <v>44238867</v>
      </c>
      <c r="AI7">
        <f>'Weekly SCE '!AM11-2000000</f>
        <v>40343858</v>
      </c>
      <c r="AJ7">
        <f>'Weekly SCE '!AN11-2000000</f>
        <v>47468448</v>
      </c>
      <c r="AK7">
        <f>'Weekly SCE '!AO11-2000000</f>
        <v>42461556</v>
      </c>
      <c r="AL7">
        <f>'Weekly SCE '!AP11-2000000</f>
        <v>44738386</v>
      </c>
      <c r="AM7">
        <f>'Weekly SCE '!AQ11-2000000</f>
        <v>42192927</v>
      </c>
      <c r="AN7">
        <f>'Weekly SCE '!AR11-2000000</f>
        <v>42834458</v>
      </c>
      <c r="AO7">
        <f>'Weekly SCE '!AS11-2000000</f>
        <v>43387816</v>
      </c>
      <c r="AP7">
        <f>'Weekly SCE '!AT11-2000000</f>
        <v>43779791</v>
      </c>
      <c r="AQ7">
        <f>'Weekly SCE '!AU11-2000000</f>
        <v>45538326</v>
      </c>
      <c r="AR7">
        <f>'Weekly SCE '!AV11-2000000</f>
        <v>47724292</v>
      </c>
      <c r="AS7">
        <f>'Weekly SCE '!AW11-2000000</f>
        <v>44883763</v>
      </c>
      <c r="AT7">
        <f>'Weekly SCE '!AX11-2000000</f>
        <v>44098582</v>
      </c>
      <c r="AU7">
        <f>'Weekly SCE '!AY11-2000000</f>
        <v>41205145</v>
      </c>
      <c r="AV7">
        <f>'Weekly SCE '!AZ11-2000000</f>
        <v>43528717</v>
      </c>
      <c r="AW7" s="6">
        <f>AW44*100000</f>
        <v>8639.89</v>
      </c>
      <c r="AX7" s="6">
        <f>AX44*100000</f>
        <v>43001000</v>
      </c>
      <c r="AY7" s="6"/>
      <c r="AZ7" s="6">
        <f t="shared" ref="AZ7:AZ41" si="2">AZ44*100000</f>
        <v>43818465.07</v>
      </c>
      <c r="BC7" s="6"/>
      <c r="BE7" s="48">
        <v>8</v>
      </c>
      <c r="BF7" s="48">
        <v>43001000</v>
      </c>
      <c r="BG7" s="49">
        <v>43818465.07</v>
      </c>
      <c r="BQ7" s="70"/>
    </row>
    <row r="8" spans="1:70">
      <c r="B8">
        <f t="shared" ref="B8:B11" si="3">B9-1</f>
        <v>9</v>
      </c>
      <c r="E8">
        <f>'Weekly SCE '!I12-2000000</f>
        <v>40669230</v>
      </c>
      <c r="F8">
        <f>'Weekly SCE '!J12-2000000</f>
        <v>41382089</v>
      </c>
      <c r="G8">
        <f>'Weekly SCE '!K12-2000000</f>
        <v>39876697</v>
      </c>
      <c r="H8">
        <f>'Weekly SCE '!L12-2000000</f>
        <v>41191154</v>
      </c>
      <c r="I8">
        <f>'Weekly SCE '!M12-2000000</f>
        <v>41980068</v>
      </c>
      <c r="J8">
        <f>'Weekly SCE '!N12-2000000</f>
        <v>41680097</v>
      </c>
      <c r="K8">
        <f>'Weekly SCE '!O12-2000000</f>
        <v>46150109</v>
      </c>
      <c r="L8">
        <f>'Weekly SCE '!P12-2000000</f>
        <v>45534738</v>
      </c>
      <c r="M8">
        <f>'Weekly SCE '!Q12-2000000</f>
        <v>44889267</v>
      </c>
      <c r="N8">
        <f>'Weekly SCE '!R12-2000000</f>
        <v>40813346</v>
      </c>
      <c r="O8">
        <f>'Weekly SCE '!S12-2000000</f>
        <v>42888986</v>
      </c>
      <c r="P8">
        <f>'Weekly SCE '!T12-2000000</f>
        <v>41368415</v>
      </c>
      <c r="Q8">
        <f>'Weekly SCE '!U12-2000000</f>
        <v>41828579</v>
      </c>
      <c r="R8">
        <f>'Weekly SCE '!V12-2000000</f>
        <v>44596757</v>
      </c>
      <c r="S8">
        <f>'Weekly SCE '!W12-2000000</f>
        <v>43242032</v>
      </c>
      <c r="T8">
        <f>'Weekly SCE '!X12-2000000</f>
        <v>45349549</v>
      </c>
      <c r="U8">
        <f>'Weekly SCE '!Y12-2000000</f>
        <v>40693720</v>
      </c>
      <c r="V8">
        <f>'Weekly SCE '!Z12-2000000</f>
        <v>41129963</v>
      </c>
      <c r="W8">
        <f>'Weekly SCE '!AA12-2000000</f>
        <v>37603387</v>
      </c>
      <c r="X8">
        <f>'Weekly SCE '!AB12-2000000</f>
        <v>42018396</v>
      </c>
      <c r="Y8">
        <f>'Weekly SCE '!AC12-2000000</f>
        <v>39588250</v>
      </c>
      <c r="Z8">
        <f>'Weekly SCE '!AD12-2000000</f>
        <v>44238833</v>
      </c>
      <c r="AA8">
        <f>'Weekly SCE '!AE12-2000000</f>
        <v>39847418</v>
      </c>
      <c r="AB8">
        <f>'Weekly SCE '!AF12-2000000</f>
        <v>39250823</v>
      </c>
      <c r="AC8">
        <f>'Weekly SCE '!AG12-2000000</f>
        <v>42448094</v>
      </c>
      <c r="AD8">
        <f>'Weekly SCE '!AH12-2000000</f>
        <v>40874853</v>
      </c>
      <c r="AE8">
        <f>'Weekly SCE '!AI12-2000000</f>
        <v>40286218</v>
      </c>
      <c r="AF8">
        <f>'Weekly SCE '!AJ12-2000000</f>
        <v>42132948</v>
      </c>
      <c r="AG8">
        <f>'Weekly SCE '!AK12-2000000</f>
        <v>39412562</v>
      </c>
      <c r="AH8">
        <f>'Weekly SCE '!AL12-2000000</f>
        <v>42218065</v>
      </c>
      <c r="AI8">
        <f>'Weekly SCE '!AM12-2000000</f>
        <v>41104673</v>
      </c>
      <c r="AJ8">
        <f>'Weekly SCE '!AN12-2000000</f>
        <v>44881970</v>
      </c>
      <c r="AK8">
        <f>'Weekly SCE '!AO12-2000000</f>
        <v>41598686</v>
      </c>
      <c r="AL8">
        <f>'Weekly SCE '!AP12-2000000</f>
        <v>42604543</v>
      </c>
      <c r="AM8">
        <f>'Weekly SCE '!AQ12-2000000</f>
        <v>41766472</v>
      </c>
      <c r="AN8">
        <f>'Weekly SCE '!AR12-2000000</f>
        <v>44504029</v>
      </c>
      <c r="AO8">
        <f>'Weekly SCE '!AS12-2000000</f>
        <v>39278055</v>
      </c>
      <c r="AP8">
        <f>'Weekly SCE '!AT12-2000000</f>
        <v>43241620</v>
      </c>
      <c r="AQ8">
        <f>'Weekly SCE '!AU12-2000000</f>
        <v>43007500</v>
      </c>
      <c r="AR8">
        <f>'Weekly SCE '!AV12-2000000</f>
        <v>43875923</v>
      </c>
      <c r="AS8">
        <f>'Weekly SCE '!AW12-2000000</f>
        <v>44424902</v>
      </c>
      <c r="AT8">
        <f>'Weekly SCE '!AX12-2000000</f>
        <v>41421339</v>
      </c>
      <c r="AU8">
        <f>'Weekly SCE '!AY12-2000000</f>
        <v>41629811</v>
      </c>
      <c r="AV8">
        <f>'Weekly SCE '!AZ12-2000000</f>
        <v>42331771</v>
      </c>
      <c r="AW8" s="6">
        <f>AW45*100000</f>
        <v>2656.8</v>
      </c>
      <c r="AX8" s="6">
        <f>AX45*100000</f>
        <v>42001600</v>
      </c>
      <c r="AY8" s="6"/>
      <c r="AZ8" s="6">
        <f t="shared" si="2"/>
        <v>42457604.559999995</v>
      </c>
      <c r="BC8" s="6"/>
      <c r="BE8" s="48">
        <v>9</v>
      </c>
      <c r="BF8" s="48">
        <v>42001600</v>
      </c>
      <c r="BG8" s="49">
        <v>42457604.559999995</v>
      </c>
      <c r="BQ8" s="11" t="s">
        <v>18</v>
      </c>
      <c r="BR8" s="48" t="s">
        <v>108</v>
      </c>
    </row>
    <row r="9" spans="1:70">
      <c r="A9">
        <v>1</v>
      </c>
      <c r="B9" s="4">
        <f t="shared" si="3"/>
        <v>10</v>
      </c>
      <c r="C9" s="4"/>
      <c r="D9" s="4"/>
      <c r="E9" s="4">
        <f>'Weekly SCE '!I13-2000000</f>
        <v>41408783</v>
      </c>
      <c r="F9" s="4">
        <f>'Weekly SCE '!J13-2000000</f>
        <v>40242445</v>
      </c>
      <c r="G9" s="4">
        <f>'Weekly SCE '!K13-2000000</f>
        <v>39153745</v>
      </c>
      <c r="H9" s="4">
        <f>'Weekly SCE '!L13-2000000</f>
        <v>40905677</v>
      </c>
      <c r="I9" s="4">
        <f>'Weekly SCE '!M13-2000000</f>
        <v>41968748</v>
      </c>
      <c r="J9" s="4">
        <f>'Weekly SCE '!N13-2000000</f>
        <v>40574961</v>
      </c>
      <c r="K9" s="4">
        <f>'Weekly SCE '!O13-2000000</f>
        <v>44775759</v>
      </c>
      <c r="L9" s="4">
        <f>'Weekly SCE '!P13-2000000</f>
        <v>42918646</v>
      </c>
      <c r="M9" s="4">
        <f>'Weekly SCE '!Q13-2000000</f>
        <v>41916772</v>
      </c>
      <c r="N9" s="4">
        <f>'Weekly SCE '!R13-2000000</f>
        <v>42826437</v>
      </c>
      <c r="O9" s="4">
        <f>'Weekly SCE '!S13-2000000</f>
        <v>40762907</v>
      </c>
      <c r="P9" s="4">
        <f>'Weekly SCE '!T13-2000000</f>
        <v>39048023</v>
      </c>
      <c r="Q9" s="4">
        <f>'Weekly SCE '!U13-2000000</f>
        <v>41486363</v>
      </c>
      <c r="R9" s="4">
        <f>'Weekly SCE '!V13-2000000</f>
        <v>45379542</v>
      </c>
      <c r="S9" s="4">
        <f>'Weekly SCE '!W13-2000000</f>
        <v>40048020</v>
      </c>
      <c r="T9" s="4">
        <f>'Weekly SCE '!X13-2000000</f>
        <v>41177324</v>
      </c>
      <c r="U9" s="4">
        <f>'Weekly SCE '!Y13-2000000</f>
        <v>39905384</v>
      </c>
      <c r="V9" s="4">
        <f>'Weekly SCE '!Z13-2000000</f>
        <v>38029105</v>
      </c>
      <c r="W9" s="4">
        <f>'Weekly SCE '!AA13-2000000</f>
        <v>36702533</v>
      </c>
      <c r="X9" s="4">
        <f>'Weekly SCE '!AB13-2000000</f>
        <v>39416915</v>
      </c>
      <c r="Y9" s="4">
        <f>'Weekly SCE '!AC13-2000000</f>
        <v>38946433</v>
      </c>
      <c r="Z9" s="4">
        <f>'Weekly SCE '!AD13-2000000</f>
        <v>43546214</v>
      </c>
      <c r="AA9" s="4">
        <f>'Weekly SCE '!AE13-2000000</f>
        <v>39100632</v>
      </c>
      <c r="AB9" s="4">
        <f>'Weekly SCE '!AF13-2000000</f>
        <v>36550506</v>
      </c>
      <c r="AC9" s="4">
        <f>'Weekly SCE '!AG13-2000000</f>
        <v>41812456</v>
      </c>
      <c r="AD9" s="4">
        <f>'Weekly SCE '!AH13-2000000</f>
        <v>38084782</v>
      </c>
      <c r="AE9" s="4">
        <f>'Weekly SCE '!AI13-2000000</f>
        <v>41184526</v>
      </c>
      <c r="AF9" s="4">
        <f>'Weekly SCE '!AJ13-2000000</f>
        <v>39570196</v>
      </c>
      <c r="AG9" s="4">
        <f>'Weekly SCE '!AK13-2000000</f>
        <v>39011722</v>
      </c>
      <c r="AH9" s="4">
        <f>'Weekly SCE '!AL13-2000000</f>
        <v>40770904</v>
      </c>
      <c r="AI9" s="4">
        <f>'Weekly SCE '!AM13-2000000</f>
        <v>36097499</v>
      </c>
      <c r="AJ9" s="4">
        <f>'Weekly SCE '!AN13-2000000</f>
        <v>43109151</v>
      </c>
      <c r="AK9" s="4">
        <f>'Weekly SCE '!AO13-2000000</f>
        <v>40401464</v>
      </c>
      <c r="AL9" s="4">
        <f>'Weekly SCE '!AP13-2000000</f>
        <v>41115309</v>
      </c>
      <c r="AM9" s="4">
        <f>'Weekly SCE '!AQ13-2000000</f>
        <v>41896741</v>
      </c>
      <c r="AN9" s="4">
        <f>'Weekly SCE '!AR13-2000000</f>
        <v>39519575</v>
      </c>
      <c r="AO9" s="4">
        <f>'Weekly SCE '!AS13-2000000</f>
        <v>36847170</v>
      </c>
      <c r="AP9" s="4">
        <f>'Weekly SCE '!AT13-2000000</f>
        <v>39974095</v>
      </c>
      <c r="AQ9" s="4">
        <f>'Weekly SCE '!AU13-2000000</f>
        <v>44973538</v>
      </c>
      <c r="AR9" s="4">
        <f>'Weekly SCE '!AV13-2000000</f>
        <v>41485744</v>
      </c>
      <c r="AS9" s="4">
        <f>'Weekly SCE '!AW13-2000000</f>
        <v>41784239</v>
      </c>
      <c r="AT9" s="4">
        <f>'Weekly SCE '!AX13-2000000</f>
        <v>40383076</v>
      </c>
      <c r="AU9" s="4">
        <f>'Weekly SCE '!AY13-2000000</f>
        <v>38436766</v>
      </c>
      <c r="AV9" s="4">
        <f>'Weekly SCE '!AZ13-2000000</f>
        <v>38888448</v>
      </c>
      <c r="AW9" s="27">
        <f t="shared" ref="AW9:AX9" si="4">AW46*100000</f>
        <v>-32311.5</v>
      </c>
      <c r="AX9" s="27">
        <f t="shared" si="4"/>
        <v>41229300</v>
      </c>
      <c r="AY9" s="6">
        <f>AY46*100000</f>
        <v>39306.060799999999</v>
      </c>
      <c r="AZ9" s="6">
        <f t="shared" si="2"/>
        <v>40907824.890000001</v>
      </c>
      <c r="BC9" s="6"/>
      <c r="BE9" s="48">
        <v>10</v>
      </c>
      <c r="BF9" s="48">
        <v>41229300</v>
      </c>
      <c r="BG9" s="49">
        <v>40907824.890000001</v>
      </c>
      <c r="BQ9" s="48">
        <v>10</v>
      </c>
      <c r="BR9" s="66">
        <f>100* AY9/AZ9</f>
        <v>9.6084455494010984E-2</v>
      </c>
    </row>
    <row r="10" spans="1:70">
      <c r="A10">
        <f>A9+1</f>
        <v>2</v>
      </c>
      <c r="B10">
        <f t="shared" si="3"/>
        <v>11</v>
      </c>
      <c r="E10">
        <f>'Weekly SCE '!I14-2000000</f>
        <v>37334087</v>
      </c>
      <c r="F10">
        <f>'Weekly SCE '!J14-2000000</f>
        <v>41457908</v>
      </c>
      <c r="G10">
        <f>'Weekly SCE '!K14-2000000</f>
        <v>37946239</v>
      </c>
      <c r="H10">
        <f>'Weekly SCE '!L14-2000000</f>
        <v>39327833</v>
      </c>
      <c r="I10">
        <f>'Weekly SCE '!M14-2000000</f>
        <v>40301198</v>
      </c>
      <c r="J10">
        <f>'Weekly SCE '!N14-2000000</f>
        <v>37027326</v>
      </c>
      <c r="K10">
        <f>'Weekly SCE '!O14-2000000</f>
        <v>43253061</v>
      </c>
      <c r="L10">
        <f>'Weekly SCE '!P14-2000000</f>
        <v>42372263</v>
      </c>
      <c r="M10">
        <f>'Weekly SCE '!Q14-2000000</f>
        <v>41454375</v>
      </c>
      <c r="N10">
        <f>'Weekly SCE '!R14-2000000</f>
        <v>42375249</v>
      </c>
      <c r="O10">
        <f>'Weekly SCE '!S14-2000000</f>
        <v>38174509</v>
      </c>
      <c r="P10">
        <f>'Weekly SCE '!T14-2000000</f>
        <v>38723109</v>
      </c>
      <c r="Q10">
        <f>'Weekly SCE '!U14-2000000</f>
        <v>39473254</v>
      </c>
      <c r="R10">
        <f>'Weekly SCE '!V14-2000000</f>
        <v>43610871</v>
      </c>
      <c r="S10">
        <f>'Weekly SCE '!W14-2000000</f>
        <v>39327176</v>
      </c>
      <c r="T10">
        <f>'Weekly SCE '!X14-2000000</f>
        <v>43222743</v>
      </c>
      <c r="U10">
        <f>'Weekly SCE '!Y14-2000000</f>
        <v>38696106</v>
      </c>
      <c r="V10">
        <f>'Weekly SCE '!Z14-2000000</f>
        <v>36072699</v>
      </c>
      <c r="W10">
        <f>'Weekly SCE '!AA14-2000000</f>
        <v>35460878</v>
      </c>
      <c r="X10">
        <f>'Weekly SCE '!AB14-2000000</f>
        <v>39158754</v>
      </c>
      <c r="Y10">
        <f>'Weekly SCE '!AC14-2000000</f>
        <v>36605210</v>
      </c>
      <c r="Z10">
        <f>'Weekly SCE '!AD14-2000000</f>
        <v>39698723</v>
      </c>
      <c r="AA10">
        <f>'Weekly SCE '!AE14-2000000</f>
        <v>37218603</v>
      </c>
      <c r="AB10">
        <f>'Weekly SCE '!AF14-2000000</f>
        <v>36435705</v>
      </c>
      <c r="AC10">
        <f>'Weekly SCE '!AG14-2000000</f>
        <v>39357834</v>
      </c>
      <c r="AD10">
        <f>'Weekly SCE '!AH14-2000000</f>
        <v>37144784</v>
      </c>
      <c r="AE10">
        <f>'Weekly SCE '!AI14-2000000</f>
        <v>40214342</v>
      </c>
      <c r="AF10">
        <f>'Weekly SCE '!AJ14-2000000</f>
        <v>40004077</v>
      </c>
      <c r="AG10">
        <f>'Weekly SCE '!AK14-2000000</f>
        <v>38707506</v>
      </c>
      <c r="AH10">
        <f>'Weekly SCE '!AL14-2000000</f>
        <v>37694576</v>
      </c>
      <c r="AI10">
        <f>'Weekly SCE '!AM14-2000000</f>
        <v>35256185</v>
      </c>
      <c r="AJ10">
        <f>'Weekly SCE '!AN14-2000000</f>
        <v>40091409</v>
      </c>
      <c r="AK10">
        <f>'Weekly SCE '!AO14-2000000</f>
        <v>38057101</v>
      </c>
      <c r="AL10">
        <f>'Weekly SCE '!AP14-2000000</f>
        <v>38555618</v>
      </c>
      <c r="AM10">
        <f>'Weekly SCE '!AQ14-2000000</f>
        <v>39448929</v>
      </c>
      <c r="AN10">
        <f>'Weekly SCE '!AR14-2000000</f>
        <v>37403584</v>
      </c>
      <c r="AO10">
        <f>'Weekly SCE '!AS14-2000000</f>
        <v>35783414</v>
      </c>
      <c r="AP10">
        <f>'Weekly SCE '!AT14-2000000</f>
        <v>37381938</v>
      </c>
      <c r="AQ10">
        <f>'Weekly SCE '!AU14-2000000</f>
        <v>41279237</v>
      </c>
      <c r="AR10">
        <f>'Weekly SCE '!AV14-2000000</f>
        <v>40323172</v>
      </c>
      <c r="AS10">
        <f>'Weekly SCE '!AW14-2000000</f>
        <v>39979967</v>
      </c>
      <c r="AT10">
        <f>'Weekly SCE '!AX14-2000000</f>
        <v>39474999</v>
      </c>
      <c r="AU10">
        <f>'Weekly SCE '!AY14-2000000</f>
        <v>37557815</v>
      </c>
      <c r="AV10">
        <f>'Weekly SCE '!AZ14-2000000</f>
        <v>35888036</v>
      </c>
      <c r="AW10" s="6">
        <f t="shared" ref="AW10:AY10" si="5">AW47*100000</f>
        <v>-49697</v>
      </c>
      <c r="AX10" s="6">
        <f t="shared" si="5"/>
        <v>40086400</v>
      </c>
      <c r="AY10" s="6">
        <f t="shared" si="5"/>
        <v>39130.106399999997</v>
      </c>
      <c r="AZ10" s="6">
        <f t="shared" si="2"/>
        <v>39189832.480000004</v>
      </c>
      <c r="BC10" s="6"/>
      <c r="BE10" s="48">
        <v>11</v>
      </c>
      <c r="BF10" s="48">
        <v>40086400</v>
      </c>
      <c r="BG10" s="49">
        <v>39189832.480000004</v>
      </c>
      <c r="BQ10" s="48">
        <v>11</v>
      </c>
      <c r="BR10" s="66">
        <f t="shared" ref="BR10:BR37" si="6">100* AY10/AZ10</f>
        <v>9.9847598021679501E-2</v>
      </c>
    </row>
    <row r="11" spans="1:70">
      <c r="A11">
        <f t="shared" ref="A11:A38" si="7">A10+1</f>
        <v>3</v>
      </c>
      <c r="B11">
        <f t="shared" si="3"/>
        <v>12</v>
      </c>
      <c r="E11">
        <f>'Weekly SCE '!I15-2000000</f>
        <v>37394847</v>
      </c>
      <c r="F11">
        <f>'Weekly SCE '!J15-2000000</f>
        <v>37479417</v>
      </c>
      <c r="G11">
        <f>'Weekly SCE '!K15-2000000</f>
        <v>36124466</v>
      </c>
      <c r="H11">
        <f>'Weekly SCE '!L15-2000000</f>
        <v>37997638</v>
      </c>
      <c r="I11">
        <f>'Weekly SCE '!M15-2000000</f>
        <v>40035957</v>
      </c>
      <c r="J11">
        <f>'Weekly SCE '!N15-2000000</f>
        <v>35504007</v>
      </c>
      <c r="K11">
        <f>'Weekly SCE '!O15-2000000</f>
        <v>37748401</v>
      </c>
      <c r="L11">
        <f>'Weekly SCE '!P15-2000000</f>
        <v>40160845</v>
      </c>
      <c r="M11">
        <f>'Weekly SCE '!Q15-2000000</f>
        <v>39987321</v>
      </c>
      <c r="N11">
        <f>'Weekly SCE '!R15-2000000</f>
        <v>38880418</v>
      </c>
      <c r="O11">
        <f>'Weekly SCE '!S15-2000000</f>
        <v>38358108</v>
      </c>
      <c r="P11">
        <f>'Weekly SCE '!T15-2000000</f>
        <v>37355452</v>
      </c>
      <c r="Q11">
        <f>'Weekly SCE '!U15-2000000</f>
        <v>37688692</v>
      </c>
      <c r="R11">
        <f>'Weekly SCE '!V15-2000000</f>
        <v>39638507</v>
      </c>
      <c r="S11">
        <f>'Weekly SCE '!W15-2000000</f>
        <v>35421103</v>
      </c>
      <c r="T11">
        <f>'Weekly SCE '!X15-2000000</f>
        <v>41410836</v>
      </c>
      <c r="U11">
        <f>'Weekly SCE '!Y15-2000000</f>
        <v>38583485</v>
      </c>
      <c r="V11">
        <f>'Weekly SCE '!Z15-2000000</f>
        <v>33134139</v>
      </c>
      <c r="W11">
        <f>'Weekly SCE '!AA15-2000000</f>
        <v>33553286</v>
      </c>
      <c r="X11">
        <f>'Weekly SCE '!AB15-2000000</f>
        <v>34862071</v>
      </c>
      <c r="Y11">
        <f>'Weekly SCE '!AC15-2000000</f>
        <v>37406250</v>
      </c>
      <c r="Z11">
        <f>'Weekly SCE '!AD15-2000000</f>
        <v>35933621</v>
      </c>
      <c r="AA11">
        <f>'Weekly SCE '!AE15-2000000</f>
        <v>35353508</v>
      </c>
      <c r="AB11">
        <f>'Weekly SCE '!AF15-2000000</f>
        <v>34383680</v>
      </c>
      <c r="AC11">
        <f>'Weekly SCE '!AG15-2000000</f>
        <v>39131198</v>
      </c>
      <c r="AD11">
        <f>'Weekly SCE '!AH15-2000000</f>
        <v>36064642</v>
      </c>
      <c r="AE11">
        <f>'Weekly SCE '!AI15-2000000</f>
        <v>40221646</v>
      </c>
      <c r="AF11">
        <f>'Weekly SCE '!AJ15-2000000</f>
        <v>36751070</v>
      </c>
      <c r="AG11">
        <f>'Weekly SCE '!AK15-2000000</f>
        <v>36030391</v>
      </c>
      <c r="AH11">
        <f>'Weekly SCE '!AL15-2000000</f>
        <v>37753807</v>
      </c>
      <c r="AI11">
        <f>'Weekly SCE '!AM15-2000000</f>
        <v>35548492</v>
      </c>
      <c r="AJ11">
        <f>'Weekly SCE '!AN15-2000000</f>
        <v>38006097</v>
      </c>
      <c r="AK11">
        <f>'Weekly SCE '!AO15-2000000</f>
        <v>35658067</v>
      </c>
      <c r="AL11">
        <f>'Weekly SCE '!AP15-2000000</f>
        <v>36402117</v>
      </c>
      <c r="AM11">
        <f>'Weekly SCE '!AQ15-2000000</f>
        <v>36446221</v>
      </c>
      <c r="AN11">
        <f>'Weekly SCE '!AR15-2000000</f>
        <v>33669012</v>
      </c>
      <c r="AO11">
        <f>'Weekly SCE '!AS15-2000000</f>
        <v>35348900</v>
      </c>
      <c r="AP11">
        <f>'Weekly SCE '!AT15-2000000</f>
        <v>36807898</v>
      </c>
      <c r="AQ11">
        <f>'Weekly SCE '!AU15-2000000</f>
        <v>36720668</v>
      </c>
      <c r="AR11">
        <f>'Weekly SCE '!AV15-2000000</f>
        <v>38947147</v>
      </c>
      <c r="AS11">
        <f>'Weekly SCE '!AW15-2000000</f>
        <v>34884762</v>
      </c>
      <c r="AT11">
        <f>'Weekly SCE '!AX15-2000000</f>
        <v>40455520</v>
      </c>
      <c r="AU11">
        <f>'Weekly SCE '!AY15-2000000</f>
        <v>34556921</v>
      </c>
      <c r="AV11">
        <f>'Weekly SCE '!AZ15-2000000</f>
        <v>35819352</v>
      </c>
      <c r="AW11" s="6">
        <f t="shared" ref="AW11:AY11" si="8">AW48*100000</f>
        <v>-45038.8</v>
      </c>
      <c r="AX11" s="6">
        <f t="shared" si="8"/>
        <v>38052000</v>
      </c>
      <c r="AY11" s="6">
        <f t="shared" si="8"/>
        <v>40159.791599999997</v>
      </c>
      <c r="AZ11" s="6">
        <f t="shared" si="2"/>
        <v>37324333.75</v>
      </c>
      <c r="BC11" s="6"/>
      <c r="BE11" s="48">
        <v>12</v>
      </c>
      <c r="BF11" s="48">
        <v>38052000</v>
      </c>
      <c r="BG11" s="49">
        <v>37324333.75</v>
      </c>
      <c r="BQ11" s="48">
        <v>12</v>
      </c>
      <c r="BR11" s="66">
        <f t="shared" si="6"/>
        <v>0.10759680767242094</v>
      </c>
    </row>
    <row r="12" spans="1:70">
      <c r="A12">
        <f t="shared" si="7"/>
        <v>4</v>
      </c>
      <c r="B12">
        <f>B13-1</f>
        <v>13</v>
      </c>
      <c r="E12">
        <f>'Weekly SCE '!I16-2000000</f>
        <v>37162486</v>
      </c>
      <c r="F12">
        <f>'Weekly SCE '!J16-2000000</f>
        <v>29215450</v>
      </c>
      <c r="G12">
        <f>'Weekly SCE '!K16-2000000</f>
        <v>34909169</v>
      </c>
      <c r="H12">
        <f>'Weekly SCE '!L16-2000000</f>
        <v>38009426</v>
      </c>
      <c r="I12">
        <f>'Weekly SCE '!M16-2000000</f>
        <v>36320758</v>
      </c>
      <c r="J12">
        <f>'Weekly SCE '!N16-2000000</f>
        <v>32034159</v>
      </c>
      <c r="K12">
        <f>'Weekly SCE '!O16-2000000</f>
        <v>34213328</v>
      </c>
      <c r="L12">
        <f>'Weekly SCE '!P16-2000000</f>
        <v>37539447</v>
      </c>
      <c r="M12">
        <f>'Weekly SCE '!Q16-2000000</f>
        <v>37953081</v>
      </c>
      <c r="N12">
        <f>'Weekly SCE '!R16-2000000</f>
        <v>38932595</v>
      </c>
      <c r="O12">
        <f>'Weekly SCE '!S16-2000000</f>
        <v>37679184</v>
      </c>
      <c r="P12">
        <f>'Weekly SCE '!T16-2000000</f>
        <v>31678457</v>
      </c>
      <c r="Q12">
        <f>'Weekly SCE '!U16-2000000</f>
        <v>34595610</v>
      </c>
      <c r="R12">
        <f>'Weekly SCE '!V16-2000000</f>
        <v>38658645</v>
      </c>
      <c r="S12">
        <f>'Weekly SCE '!W16-2000000</f>
        <v>34632452</v>
      </c>
      <c r="T12">
        <f>'Weekly SCE '!X16-2000000</f>
        <v>40524440</v>
      </c>
      <c r="U12">
        <f>'Weekly SCE '!Y16-2000000</f>
        <v>35911534</v>
      </c>
      <c r="V12">
        <f>'Weekly SCE '!Z16-2000000</f>
        <v>34093894</v>
      </c>
      <c r="W12">
        <f>'Weekly SCE '!AA16-2000000</f>
        <v>32130392</v>
      </c>
      <c r="X12">
        <f>'Weekly SCE '!AB16-2000000</f>
        <v>33147836</v>
      </c>
      <c r="Y12">
        <f>'Weekly SCE '!AC16-2000000</f>
        <v>33097408</v>
      </c>
      <c r="Z12">
        <f>'Weekly SCE '!AD16-2000000</f>
        <v>33244322</v>
      </c>
      <c r="AA12">
        <f>'Weekly SCE '!AE16-2000000</f>
        <v>32912641</v>
      </c>
      <c r="AB12">
        <f>'Weekly SCE '!AF16-2000000</f>
        <v>34177711</v>
      </c>
      <c r="AC12">
        <f>'Weekly SCE '!AG16-2000000</f>
        <v>37307599</v>
      </c>
      <c r="AD12">
        <f>'Weekly SCE '!AH16-2000000</f>
        <v>35129959</v>
      </c>
      <c r="AE12">
        <f>'Weekly SCE '!AI16-2000000</f>
        <v>36535044</v>
      </c>
      <c r="AF12">
        <f>'Weekly SCE '!AJ16-2000000</f>
        <v>34630792</v>
      </c>
      <c r="AG12">
        <f>'Weekly SCE '!AK16-2000000</f>
        <v>33109633</v>
      </c>
      <c r="AH12">
        <f>'Weekly SCE '!AL16-2000000</f>
        <v>33878939</v>
      </c>
      <c r="AI12">
        <f>'Weekly SCE '!AM16-2000000</f>
        <v>31895834</v>
      </c>
      <c r="AJ12">
        <f>'Weekly SCE '!AN16-2000000</f>
        <v>35315821</v>
      </c>
      <c r="AK12">
        <f>'Weekly SCE '!AO16-2000000</f>
        <v>33530263</v>
      </c>
      <c r="AL12">
        <f>'Weekly SCE '!AP16-2000000</f>
        <v>33512696</v>
      </c>
      <c r="AM12">
        <f>'Weekly SCE '!AQ16-2000000</f>
        <v>33200933</v>
      </c>
      <c r="AN12">
        <f>'Weekly SCE '!AR16-2000000</f>
        <v>32677603</v>
      </c>
      <c r="AO12">
        <f>'Weekly SCE '!AS16-2000000</f>
        <v>33942140</v>
      </c>
      <c r="AP12">
        <f>'Weekly SCE '!AT16-2000000</f>
        <v>35875339</v>
      </c>
      <c r="AQ12">
        <f>'Weekly SCE '!AU16-2000000</f>
        <v>34813568</v>
      </c>
      <c r="AR12">
        <f>'Weekly SCE '!AV16-2000000</f>
        <v>35536669</v>
      </c>
      <c r="AS12">
        <f>'Weekly SCE '!AW16-2000000</f>
        <v>32444364</v>
      </c>
      <c r="AT12">
        <f>'Weekly SCE '!AX16-2000000</f>
        <v>37020957</v>
      </c>
      <c r="AU12">
        <f>'Weekly SCE '!AY16-2000000</f>
        <v>32859908</v>
      </c>
      <c r="AV12">
        <f>'Weekly SCE '!AZ16-2000000</f>
        <v>33755114</v>
      </c>
      <c r="AW12" s="6">
        <f t="shared" ref="AW12:AY12" si="9">AW49*100000</f>
        <v>-42861.2</v>
      </c>
      <c r="AX12" s="6">
        <f t="shared" si="9"/>
        <v>35723500</v>
      </c>
      <c r="AY12" s="6">
        <f t="shared" si="9"/>
        <v>42513.771200000003</v>
      </c>
      <c r="AZ12" s="6">
        <f t="shared" si="2"/>
        <v>35332035.119999997</v>
      </c>
      <c r="BC12" s="6"/>
      <c r="BE12" s="48">
        <v>13</v>
      </c>
      <c r="BF12" s="48">
        <v>35723500</v>
      </c>
      <c r="BG12" s="49">
        <v>35332035.119999997</v>
      </c>
      <c r="BQ12" s="48">
        <v>13</v>
      </c>
      <c r="BR12" s="66">
        <f t="shared" si="6"/>
        <v>0.12032641498178157</v>
      </c>
    </row>
    <row r="13" spans="1:70">
      <c r="A13">
        <f t="shared" si="7"/>
        <v>5</v>
      </c>
      <c r="B13">
        <v>14</v>
      </c>
      <c r="C13" t="s">
        <v>5</v>
      </c>
      <c r="D13">
        <v>1</v>
      </c>
      <c r="E13">
        <f>'Weekly SCE '!I17-2000000</f>
        <v>34721023</v>
      </c>
      <c r="F13">
        <f>'Weekly SCE '!J17-2000000</f>
        <v>34995784</v>
      </c>
      <c r="G13">
        <f>'Weekly SCE '!K17-2000000</f>
        <v>32591752</v>
      </c>
      <c r="H13">
        <f>'Weekly SCE '!L17-2000000</f>
        <v>33881590</v>
      </c>
      <c r="I13">
        <f>'Weekly SCE '!M17-2000000</f>
        <v>35183978</v>
      </c>
      <c r="J13">
        <f>'Weekly SCE '!N17-2000000</f>
        <v>30386970</v>
      </c>
      <c r="K13">
        <f>'Weekly SCE '!O17-2000000</f>
        <v>29358353</v>
      </c>
      <c r="L13">
        <f>'Weekly SCE '!P17-2000000</f>
        <v>34598523</v>
      </c>
      <c r="M13">
        <f>'Weekly SCE '!Q17-2000000</f>
        <v>36441816</v>
      </c>
      <c r="N13">
        <f>'Weekly SCE '!R17-2000000</f>
        <v>37490861</v>
      </c>
      <c r="O13">
        <f>'Weekly SCE '!S17-2000000</f>
        <v>35720589</v>
      </c>
      <c r="P13">
        <f>'Weekly SCE '!T17-2000000</f>
        <v>29766113</v>
      </c>
      <c r="Q13">
        <f>'Weekly SCE '!U17-2000000</f>
        <v>32455402</v>
      </c>
      <c r="R13">
        <f>'Weekly SCE '!V17-2000000</f>
        <v>35587674</v>
      </c>
      <c r="S13">
        <f>'Weekly SCE '!W17-2000000</f>
        <v>32985316</v>
      </c>
      <c r="T13">
        <f>'Weekly SCE '!X17-2000000</f>
        <v>35089687</v>
      </c>
      <c r="U13">
        <f>'Weekly SCE '!Y17-2000000</f>
        <v>34061456</v>
      </c>
      <c r="V13">
        <f>'Weekly SCE '!Z17-2000000</f>
        <v>29917607</v>
      </c>
      <c r="W13">
        <f>'Weekly SCE '!AA17-2000000</f>
        <v>28782781</v>
      </c>
      <c r="X13">
        <f>'Weekly SCE '!AB17-2000000</f>
        <v>32835424</v>
      </c>
      <c r="Y13">
        <f>'Weekly SCE '!AC17-2000000</f>
        <v>31076534</v>
      </c>
      <c r="Z13">
        <f>'Weekly SCE '!AD17-2000000</f>
        <v>29750383</v>
      </c>
      <c r="AA13">
        <f>'Weekly SCE '!AE17-2000000</f>
        <v>31777402</v>
      </c>
      <c r="AB13">
        <f>'Weekly SCE '!AF17-2000000</f>
        <v>35768913</v>
      </c>
      <c r="AC13">
        <f>'Weekly SCE '!AG17-2000000</f>
        <v>36170669</v>
      </c>
      <c r="AD13">
        <f>'Weekly SCE '!AH17-2000000</f>
        <v>34217523</v>
      </c>
      <c r="AE13">
        <f>'Weekly SCE '!AI17-2000000</f>
        <v>31722494</v>
      </c>
      <c r="AF13">
        <f>'Weekly SCE '!AJ17-2000000</f>
        <v>34417997</v>
      </c>
      <c r="AG13">
        <f>'Weekly SCE '!AK17-2000000</f>
        <v>31967440</v>
      </c>
      <c r="AH13">
        <f>'Weekly SCE '!AL17-2000000</f>
        <v>32171036</v>
      </c>
      <c r="AI13">
        <f>'Weekly SCE '!AM17-2000000</f>
        <v>31717200</v>
      </c>
      <c r="AJ13">
        <f>'Weekly SCE '!AN17-2000000</f>
        <v>36318707</v>
      </c>
      <c r="AK13">
        <f>'Weekly SCE '!AO17-2000000</f>
        <v>31205901</v>
      </c>
      <c r="AL13">
        <f>'Weekly SCE '!AP17-2000000</f>
        <v>32342513</v>
      </c>
      <c r="AM13">
        <f>'Weekly SCE '!AQ17-2000000</f>
        <v>32073242</v>
      </c>
      <c r="AN13">
        <f>'Weekly SCE '!AR17-2000000</f>
        <v>31441545</v>
      </c>
      <c r="AO13">
        <f>'Weekly SCE '!AS17-2000000</f>
        <v>30199280</v>
      </c>
      <c r="AP13">
        <f>'Weekly SCE '!AT17-2000000</f>
        <v>32410425</v>
      </c>
      <c r="AQ13">
        <f>'Weekly SCE '!AU17-2000000</f>
        <v>32780831</v>
      </c>
      <c r="AR13">
        <f>'Weekly SCE '!AV17-2000000</f>
        <v>32705897</v>
      </c>
      <c r="AS13">
        <f>'Weekly SCE '!AW17-2000000</f>
        <v>30307688</v>
      </c>
      <c r="AT13">
        <f>'Weekly SCE '!AX17-2000000</f>
        <v>36104677</v>
      </c>
      <c r="AU13">
        <f>'Weekly SCE '!AY17-2000000</f>
        <v>30206205</v>
      </c>
      <c r="AV13">
        <f>'Weekly SCE '!AZ17-2000000</f>
        <v>35492777</v>
      </c>
      <c r="AW13" s="6">
        <f>AW50*100000</f>
        <v>-33601.1</v>
      </c>
      <c r="AX13" s="6">
        <f>AX50*100000</f>
        <v>33742400</v>
      </c>
      <c r="AY13" s="6">
        <f t="shared" ref="AY13:AY37" si="10">AY50*100000</f>
        <v>46310.7</v>
      </c>
      <c r="AZ13" s="6">
        <f t="shared" si="2"/>
        <v>33233643.010000002</v>
      </c>
      <c r="BC13" s="6"/>
      <c r="BE13" s="48">
        <v>14</v>
      </c>
      <c r="BF13" s="48">
        <v>33742400</v>
      </c>
      <c r="BG13" s="49">
        <v>33233643.010000002</v>
      </c>
      <c r="BQ13" s="48">
        <v>14</v>
      </c>
      <c r="BR13" s="66">
        <f t="shared" si="6"/>
        <v>0.13934885196325034</v>
      </c>
    </row>
    <row r="14" spans="1:70">
      <c r="A14">
        <f t="shared" si="7"/>
        <v>6</v>
      </c>
      <c r="B14">
        <v>15</v>
      </c>
      <c r="D14">
        <v>8</v>
      </c>
      <c r="E14">
        <f>'Weekly SCE '!I18-2000000</f>
        <v>30153818</v>
      </c>
      <c r="F14">
        <f>'Weekly SCE '!J18-2000000</f>
        <v>32333488</v>
      </c>
      <c r="G14">
        <f>'Weekly SCE '!K18-2000000</f>
        <v>29430048</v>
      </c>
      <c r="H14">
        <f>'Weekly SCE '!L18-2000000</f>
        <v>30564176</v>
      </c>
      <c r="I14">
        <f>'Weekly SCE '!M18-2000000</f>
        <v>30424378</v>
      </c>
      <c r="J14">
        <f>'Weekly SCE '!N18-2000000</f>
        <v>29796378</v>
      </c>
      <c r="K14">
        <f>'Weekly SCE '!O18-2000000</f>
        <v>27336662</v>
      </c>
      <c r="L14">
        <f>'Weekly SCE '!P18-2000000</f>
        <v>33480999</v>
      </c>
      <c r="M14">
        <f>'Weekly SCE '!Q18-2000000</f>
        <v>33718204</v>
      </c>
      <c r="N14">
        <f>'Weekly SCE '!R18-2000000</f>
        <v>32890676</v>
      </c>
      <c r="O14">
        <f>'Weekly SCE '!S18-2000000</f>
        <v>32792573</v>
      </c>
      <c r="P14">
        <f>'Weekly SCE '!T18-2000000</f>
        <v>28341545</v>
      </c>
      <c r="Q14">
        <f>'Weekly SCE '!U18-2000000</f>
        <v>29156225</v>
      </c>
      <c r="R14">
        <f>'Weekly SCE '!V18-2000000</f>
        <v>30790747</v>
      </c>
      <c r="S14">
        <f>'Weekly SCE '!W18-2000000</f>
        <v>29873785</v>
      </c>
      <c r="T14">
        <f>'Weekly SCE '!X18-2000000</f>
        <v>30754719</v>
      </c>
      <c r="U14">
        <f>'Weekly SCE '!Y18-2000000</f>
        <v>31643775</v>
      </c>
      <c r="V14">
        <f>'Weekly SCE '!Z18-2000000</f>
        <v>29595835</v>
      </c>
      <c r="W14">
        <f>'Weekly SCE '!AA18-2000000</f>
        <v>27265564</v>
      </c>
      <c r="X14">
        <f>'Weekly SCE '!AB18-2000000</f>
        <v>27383398</v>
      </c>
      <c r="Y14">
        <f>'Weekly SCE '!AC18-2000000</f>
        <v>29736393</v>
      </c>
      <c r="Z14">
        <f>'Weekly SCE '!AD18-2000000</f>
        <v>27911567</v>
      </c>
      <c r="AA14">
        <f>'Weekly SCE '!AE18-2000000</f>
        <v>28558011</v>
      </c>
      <c r="AB14">
        <f>'Weekly SCE '!AF18-2000000</f>
        <v>32116312</v>
      </c>
      <c r="AC14">
        <f>'Weekly SCE '!AG18-2000000</f>
        <v>34356918</v>
      </c>
      <c r="AD14">
        <f>'Weekly SCE '!AH18-2000000</f>
        <v>32397728</v>
      </c>
      <c r="AE14">
        <f>'Weekly SCE '!AI18-2000000</f>
        <v>32111559</v>
      </c>
      <c r="AF14">
        <f>'Weekly SCE '!AJ18-2000000</f>
        <v>31362995</v>
      </c>
      <c r="AG14">
        <f>'Weekly SCE '!AK18-2000000</f>
        <v>27690914</v>
      </c>
      <c r="AH14">
        <f>'Weekly SCE '!AL18-2000000</f>
        <v>28532344</v>
      </c>
      <c r="AI14">
        <f>'Weekly SCE '!AM18-2000000</f>
        <v>29626746</v>
      </c>
      <c r="AJ14">
        <f>'Weekly SCE '!AN18-2000000</f>
        <v>30972104</v>
      </c>
      <c r="AK14">
        <f>'Weekly SCE '!AO18-2000000</f>
        <v>28478515</v>
      </c>
      <c r="AL14">
        <f>'Weekly SCE '!AP18-2000000</f>
        <v>28330112</v>
      </c>
      <c r="AM14">
        <f>'Weekly SCE '!AQ18-2000000</f>
        <v>28136014</v>
      </c>
      <c r="AN14">
        <f>'Weekly SCE '!AR18-2000000</f>
        <v>28823483</v>
      </c>
      <c r="AO14">
        <f>'Weekly SCE '!AS18-2000000</f>
        <v>27965466</v>
      </c>
      <c r="AP14">
        <f>'Weekly SCE '!AT18-2000000</f>
        <v>29759827</v>
      </c>
      <c r="AQ14">
        <f>'Weekly SCE '!AU18-2000000</f>
        <v>30628888</v>
      </c>
      <c r="AR14">
        <f>'Weekly SCE '!AV18-2000000</f>
        <v>28805493</v>
      </c>
      <c r="AS14">
        <f>'Weekly SCE '!AW18-2000000</f>
        <v>27226076</v>
      </c>
      <c r="AT14">
        <f>'Weekly SCE '!AX18-2000000</f>
        <v>32216570</v>
      </c>
      <c r="AU14">
        <f>'Weekly SCE '!AY18-2000000</f>
        <v>29093726</v>
      </c>
      <c r="AV14">
        <f>'Weekly SCE '!AZ18-2000000</f>
        <v>30087529</v>
      </c>
      <c r="AW14" s="6">
        <f>AW51*100000</f>
        <v>-39739.300000000003</v>
      </c>
      <c r="AX14" s="6">
        <f>AX51*100000</f>
        <v>30955500</v>
      </c>
      <c r="AY14" s="6">
        <f t="shared" si="10"/>
        <v>51669.232799999998</v>
      </c>
      <c r="AZ14" s="6">
        <f t="shared" si="2"/>
        <v>31049863.84</v>
      </c>
      <c r="BC14" s="6"/>
      <c r="BE14" s="48">
        <v>15</v>
      </c>
      <c r="BF14" s="48">
        <v>30955500</v>
      </c>
      <c r="BG14" s="49">
        <v>31049863.84</v>
      </c>
      <c r="BQ14" s="48">
        <v>15</v>
      </c>
      <c r="BR14" s="66">
        <f t="shared" si="6"/>
        <v>0.16640727658662735</v>
      </c>
    </row>
    <row r="15" spans="1:70">
      <c r="A15">
        <f t="shared" si="7"/>
        <v>7</v>
      </c>
      <c r="B15">
        <v>16</v>
      </c>
      <c r="D15">
        <v>15</v>
      </c>
      <c r="E15">
        <f>'Weekly SCE '!I19-2000000</f>
        <v>25343230</v>
      </c>
      <c r="F15">
        <f>'Weekly SCE '!J19-2000000</f>
        <v>29074989</v>
      </c>
      <c r="G15">
        <f>'Weekly SCE '!K19-2000000</f>
        <v>28302116</v>
      </c>
      <c r="H15">
        <f>'Weekly SCE '!L19-2000000</f>
        <v>28627941</v>
      </c>
      <c r="I15">
        <f>'Weekly SCE '!M19-2000000</f>
        <v>27574116</v>
      </c>
      <c r="J15">
        <f>'Weekly SCE '!N19-2000000</f>
        <v>27259831</v>
      </c>
      <c r="K15">
        <f>'Weekly SCE '!O19-2000000</f>
        <v>27002350</v>
      </c>
      <c r="L15">
        <f>'Weekly SCE '!P19-2000000</f>
        <v>32227455</v>
      </c>
      <c r="M15">
        <f>'Weekly SCE '!Q19-2000000</f>
        <v>30883786</v>
      </c>
      <c r="N15">
        <f>'Weekly SCE '!R19-2000000</f>
        <v>31061047</v>
      </c>
      <c r="O15">
        <f>'Weekly SCE '!S19-2000000</f>
        <v>30131369</v>
      </c>
      <c r="P15">
        <f>'Weekly SCE '!T19-2000000</f>
        <v>26904754</v>
      </c>
      <c r="Q15">
        <f>'Weekly SCE '!U19-2000000</f>
        <v>27156588</v>
      </c>
      <c r="R15">
        <f>'Weekly SCE '!V19-2000000</f>
        <v>29100229</v>
      </c>
      <c r="S15">
        <f>'Weekly SCE '!W19-2000000</f>
        <v>27637775</v>
      </c>
      <c r="T15">
        <f>'Weekly SCE '!X19-2000000</f>
        <v>27608523</v>
      </c>
      <c r="U15">
        <f>'Weekly SCE '!Y19-2000000</f>
        <v>25790961</v>
      </c>
      <c r="V15">
        <f>'Weekly SCE '!Z19-2000000</f>
        <v>26431486</v>
      </c>
      <c r="W15">
        <f>'Weekly SCE '!AA19-2000000</f>
        <v>24081532</v>
      </c>
      <c r="X15">
        <f>'Weekly SCE '!AB19-2000000</f>
        <v>23556283</v>
      </c>
      <c r="Y15">
        <f>'Weekly SCE '!AC19-2000000</f>
        <v>24690290</v>
      </c>
      <c r="Z15">
        <f>'Weekly SCE '!AD19-2000000</f>
        <v>28539125</v>
      </c>
      <c r="AA15">
        <f>'Weekly SCE '!AE19-2000000</f>
        <v>24853471</v>
      </c>
      <c r="AB15">
        <f>'Weekly SCE '!AF19-2000000</f>
        <v>27469516</v>
      </c>
      <c r="AC15">
        <f>'Weekly SCE '!AG19-2000000</f>
        <v>28010947</v>
      </c>
      <c r="AD15">
        <f>'Weekly SCE '!AH19-2000000</f>
        <v>28561231</v>
      </c>
      <c r="AE15">
        <f>'Weekly SCE '!AI19-2000000</f>
        <v>28937734</v>
      </c>
      <c r="AF15">
        <f>'Weekly SCE '!AJ19-2000000</f>
        <v>25587297</v>
      </c>
      <c r="AG15">
        <f>'Weekly SCE '!AK19-2000000</f>
        <v>24844027</v>
      </c>
      <c r="AH15">
        <f>'Weekly SCE '!AL19-2000000</f>
        <v>25496314</v>
      </c>
      <c r="AI15">
        <f>'Weekly SCE '!AM19-2000000</f>
        <v>27375783</v>
      </c>
      <c r="AJ15">
        <f>'Weekly SCE '!AN19-2000000</f>
        <v>27250666</v>
      </c>
      <c r="AK15">
        <f>'Weekly SCE '!AO19-2000000</f>
        <v>28007892</v>
      </c>
      <c r="AL15">
        <f>'Weekly SCE '!AP19-2000000</f>
        <v>22443841</v>
      </c>
      <c r="AM15">
        <f>'Weekly SCE '!AQ19-2000000</f>
        <v>26080845</v>
      </c>
      <c r="AN15">
        <f>'Weekly SCE '!AR19-2000000</f>
        <v>22993929</v>
      </c>
      <c r="AO15">
        <f>'Weekly SCE '!AS19-2000000</f>
        <v>27379731</v>
      </c>
      <c r="AP15">
        <f>'Weekly SCE '!AT19-2000000</f>
        <v>26277321</v>
      </c>
      <c r="AQ15">
        <f>'Weekly SCE '!AU19-2000000</f>
        <v>25660242</v>
      </c>
      <c r="AR15">
        <f>'Weekly SCE '!AV19-2000000</f>
        <v>22914934</v>
      </c>
      <c r="AS15">
        <f>'Weekly SCE '!AW19-2000000</f>
        <v>24125717</v>
      </c>
      <c r="AT15">
        <f>'Weekly SCE '!AX19-2000000</f>
        <v>29823825</v>
      </c>
      <c r="AU15">
        <f>'Weekly SCE '!AY19-2000000</f>
        <v>25977700</v>
      </c>
      <c r="AV15">
        <f>'Weekly SCE '!AZ19-2000000</f>
        <v>26945812</v>
      </c>
      <c r="AW15" s="6">
        <f t="shared" ref="AW15" si="11">AW52*100000</f>
        <v>-74214.2</v>
      </c>
      <c r="AX15" s="6">
        <f t="shared" ref="AX15:AX38" si="12">AX52*100000</f>
        <v>28626600.000000004</v>
      </c>
      <c r="AY15" s="6">
        <f t="shared" si="10"/>
        <v>58708.024400000002</v>
      </c>
      <c r="AZ15" s="6">
        <f t="shared" si="2"/>
        <v>28801404.029999997</v>
      </c>
      <c r="BC15" s="6"/>
      <c r="BE15" s="48">
        <v>16</v>
      </c>
      <c r="BF15" s="48">
        <v>28626600.000000004</v>
      </c>
      <c r="BG15" s="49">
        <v>28801404.029999997</v>
      </c>
      <c r="BQ15" s="48">
        <v>16</v>
      </c>
      <c r="BR15" s="66">
        <f t="shared" si="6"/>
        <v>0.20383736966034294</v>
      </c>
    </row>
    <row r="16" spans="1:70">
      <c r="A16">
        <f t="shared" si="7"/>
        <v>8</v>
      </c>
      <c r="B16">
        <v>17</v>
      </c>
      <c r="D16">
        <v>23</v>
      </c>
      <c r="E16">
        <f>'Weekly SCE '!I20-2000000</f>
        <v>23716885</v>
      </c>
      <c r="F16">
        <f>'Weekly SCE '!J20-2000000</f>
        <v>21242354</v>
      </c>
      <c r="G16">
        <f>'Weekly SCE '!K20-2000000</f>
        <v>25191135</v>
      </c>
      <c r="H16">
        <f>'Weekly SCE '!L20-2000000</f>
        <v>27002448</v>
      </c>
      <c r="I16">
        <f>'Weekly SCE '!M20-2000000</f>
        <v>23514764</v>
      </c>
      <c r="J16">
        <f>'Weekly SCE '!N20-2000000</f>
        <v>25638720</v>
      </c>
      <c r="K16">
        <f>'Weekly SCE '!O20-2000000</f>
        <v>26257356</v>
      </c>
      <c r="L16">
        <f>'Weekly SCE '!P20-2000000</f>
        <v>28615828</v>
      </c>
      <c r="M16">
        <f>'Weekly SCE '!Q20-2000000</f>
        <v>28197695</v>
      </c>
      <c r="N16">
        <f>'Weekly SCE '!R20-2000000</f>
        <v>28643827</v>
      </c>
      <c r="O16">
        <f>'Weekly SCE '!S20-2000000</f>
        <v>26308229</v>
      </c>
      <c r="P16">
        <f>'Weekly SCE '!T20-2000000</f>
        <v>24410507</v>
      </c>
      <c r="Q16">
        <f>'Weekly SCE '!U20-2000000</f>
        <v>23970829</v>
      </c>
      <c r="R16">
        <f>'Weekly SCE '!V20-2000000</f>
        <v>27141678</v>
      </c>
      <c r="S16">
        <f>'Weekly SCE '!W20-2000000</f>
        <v>24829437</v>
      </c>
      <c r="T16">
        <f>'Weekly SCE '!X20-2000000</f>
        <v>27433476</v>
      </c>
      <c r="U16">
        <f>'Weekly SCE '!Y20-2000000</f>
        <v>24000705</v>
      </c>
      <c r="V16">
        <f>'Weekly SCE '!Z20-2000000</f>
        <v>22889737</v>
      </c>
      <c r="W16">
        <f>'Weekly SCE '!AA20-2000000</f>
        <v>22597704</v>
      </c>
      <c r="X16">
        <f>'Weekly SCE '!AB20-2000000</f>
        <v>22194197</v>
      </c>
      <c r="Y16">
        <f>'Weekly SCE '!AC20-2000000</f>
        <v>24177250</v>
      </c>
      <c r="Z16">
        <f>'Weekly SCE '!AD20-2000000</f>
        <v>23373843</v>
      </c>
      <c r="AA16">
        <f>'Weekly SCE '!AE20-2000000</f>
        <v>20989130</v>
      </c>
      <c r="AB16">
        <f>'Weekly SCE '!AF20-2000000</f>
        <v>26372025</v>
      </c>
      <c r="AC16">
        <f>'Weekly SCE '!AG20-2000000</f>
        <v>26167928</v>
      </c>
      <c r="AD16">
        <f>'Weekly SCE '!AH20-2000000</f>
        <v>22985422</v>
      </c>
      <c r="AE16">
        <f>'Weekly SCE '!AI20-2000000</f>
        <v>25855658</v>
      </c>
      <c r="AF16">
        <f>'Weekly SCE '!AJ20-2000000</f>
        <v>24778097</v>
      </c>
      <c r="AG16">
        <f>'Weekly SCE '!AK20-2000000</f>
        <v>22124165</v>
      </c>
      <c r="AH16">
        <f>'Weekly SCE '!AL20-2000000</f>
        <v>22467151</v>
      </c>
      <c r="AI16">
        <f>'Weekly SCE '!AM20-2000000</f>
        <v>25744556</v>
      </c>
      <c r="AJ16">
        <f>'Weekly SCE '!AN20-2000000</f>
        <v>25146431</v>
      </c>
      <c r="AK16">
        <f>'Weekly SCE '!AO20-2000000</f>
        <v>25396364</v>
      </c>
      <c r="AL16">
        <f>'Weekly SCE '!AP20-2000000</f>
        <v>21930318</v>
      </c>
      <c r="AM16">
        <f>'Weekly SCE '!AQ20-2000000</f>
        <v>23422396</v>
      </c>
      <c r="AN16">
        <f>'Weekly SCE '!AR20-2000000</f>
        <v>20231853</v>
      </c>
      <c r="AO16">
        <f>'Weekly SCE '!AS20-2000000</f>
        <v>25239274</v>
      </c>
      <c r="AP16">
        <f>'Weekly SCE '!AT20-2000000</f>
        <v>25209627</v>
      </c>
      <c r="AQ16">
        <f>'Weekly SCE '!AU20-2000000</f>
        <v>23772243</v>
      </c>
      <c r="AR16">
        <f>'Weekly SCE '!AV20-2000000</f>
        <v>20974447</v>
      </c>
      <c r="AS16">
        <f>'Weekly SCE '!AW20-2000000</f>
        <v>21641216</v>
      </c>
      <c r="AT16">
        <f>'Weekly SCE '!AX20-2000000</f>
        <v>24777314</v>
      </c>
      <c r="AU16">
        <f>'Weekly SCE '!AY20-2000000</f>
        <v>22853346</v>
      </c>
      <c r="AV16">
        <f>'Weekly SCE '!AZ20-2000000</f>
        <v>23913344</v>
      </c>
      <c r="AW16" s="6">
        <f t="shared" ref="AW16" si="13">AW53*100000</f>
        <v>-62466.5</v>
      </c>
      <c r="AX16" s="6">
        <f t="shared" si="12"/>
        <v>25796400</v>
      </c>
      <c r="AY16" s="6">
        <f t="shared" si="10"/>
        <v>67545.729600000006</v>
      </c>
      <c r="AZ16" s="6">
        <f t="shared" si="2"/>
        <v>26508970</v>
      </c>
      <c r="BC16" s="6"/>
      <c r="BE16" s="48">
        <v>17</v>
      </c>
      <c r="BF16" s="48">
        <v>25796400</v>
      </c>
      <c r="BG16" s="49">
        <v>26508970</v>
      </c>
      <c r="BQ16" s="48">
        <v>17</v>
      </c>
      <c r="BR16" s="66">
        <f t="shared" si="6"/>
        <v>0.25480329714809746</v>
      </c>
    </row>
    <row r="17" spans="1:70">
      <c r="A17">
        <f t="shared" si="7"/>
        <v>9</v>
      </c>
      <c r="B17" s="4">
        <v>18</v>
      </c>
      <c r="C17" s="4"/>
      <c r="D17" s="4">
        <v>29</v>
      </c>
      <c r="E17">
        <f>'Weekly SCE '!I21-2000000</f>
        <v>22290300</v>
      </c>
      <c r="F17">
        <f>'Weekly SCE '!J21-2000000</f>
        <v>21385872</v>
      </c>
      <c r="G17">
        <f>'Weekly SCE '!K21-2000000</f>
        <v>24301453</v>
      </c>
      <c r="H17">
        <f>'Weekly SCE '!L21-2000000</f>
        <v>24982985</v>
      </c>
      <c r="I17">
        <f>'Weekly SCE '!M21-2000000</f>
        <v>23686666</v>
      </c>
      <c r="J17">
        <f>'Weekly SCE '!N21-2000000</f>
        <v>22222344</v>
      </c>
      <c r="K17">
        <f>'Weekly SCE '!O21-2000000</f>
        <v>24431148</v>
      </c>
      <c r="L17">
        <f>'Weekly SCE '!P21-2000000</f>
        <v>26184719</v>
      </c>
      <c r="M17">
        <f>'Weekly SCE '!Q21-2000000</f>
        <v>21540939</v>
      </c>
      <c r="N17">
        <f>'Weekly SCE '!R21-2000000</f>
        <v>25238809</v>
      </c>
      <c r="O17">
        <f>'Weekly SCE '!S21-2000000</f>
        <v>22363353</v>
      </c>
      <c r="P17">
        <f>'Weekly SCE '!T21-2000000</f>
        <v>22171282</v>
      </c>
      <c r="Q17">
        <f>'Weekly SCE '!U21-2000000</f>
        <v>22286091</v>
      </c>
      <c r="R17">
        <f>'Weekly SCE '!V21-2000000</f>
        <v>23576059</v>
      </c>
      <c r="S17">
        <f>'Weekly SCE '!W21-2000000</f>
        <v>22160849</v>
      </c>
      <c r="T17">
        <f>'Weekly SCE '!X21-2000000</f>
        <v>20035238</v>
      </c>
      <c r="U17">
        <f>'Weekly SCE '!Y21-2000000</f>
        <v>20998809</v>
      </c>
      <c r="V17">
        <f>'Weekly SCE '!Z21-2000000</f>
        <v>20084606</v>
      </c>
      <c r="W17">
        <f>'Weekly SCE '!AA21-2000000</f>
        <v>18365062</v>
      </c>
      <c r="X17">
        <f>'Weekly SCE '!AB21-2000000</f>
        <v>22083553</v>
      </c>
      <c r="Y17">
        <f>'Weekly SCE '!AC21-2000000</f>
        <v>22712951</v>
      </c>
      <c r="Z17">
        <f>'Weekly SCE '!AD21-2000000</f>
        <v>20963255</v>
      </c>
      <c r="AA17">
        <f>'Weekly SCE '!AE21-2000000</f>
        <v>19022369</v>
      </c>
      <c r="AB17">
        <f>'Weekly SCE '!AF21-2000000</f>
        <v>20457574</v>
      </c>
      <c r="AC17">
        <f>'Weekly SCE '!AG21-2000000</f>
        <v>23328654</v>
      </c>
      <c r="AD17">
        <f>'Weekly SCE '!AH21-2000000</f>
        <v>21375409</v>
      </c>
      <c r="AE17">
        <f>'Weekly SCE '!AI21-2000000</f>
        <v>22583255</v>
      </c>
      <c r="AF17">
        <f>'Weekly SCE '!AJ21-2000000</f>
        <v>21431629</v>
      </c>
      <c r="AG17">
        <f>'Weekly SCE '!AK21-2000000</f>
        <v>20371228</v>
      </c>
      <c r="AH17">
        <f>'Weekly SCE '!AL21-2000000</f>
        <v>19177239</v>
      </c>
      <c r="AI17">
        <f>'Weekly SCE '!AM21-2000000</f>
        <v>22871056</v>
      </c>
      <c r="AJ17">
        <f>'Weekly SCE '!AN21-2000000</f>
        <v>22788048</v>
      </c>
      <c r="AK17">
        <f>'Weekly SCE '!AO21-2000000</f>
        <v>23541244</v>
      </c>
      <c r="AL17">
        <f>'Weekly SCE '!AP21-2000000</f>
        <v>18688475</v>
      </c>
      <c r="AM17">
        <f>'Weekly SCE '!AQ21-2000000</f>
        <v>20921050</v>
      </c>
      <c r="AN17">
        <f>'Weekly SCE '!AR21-2000000</f>
        <v>18480262</v>
      </c>
      <c r="AO17">
        <f>'Weekly SCE '!AS21-2000000</f>
        <v>21867700</v>
      </c>
      <c r="AP17">
        <f>'Weekly SCE '!AT21-2000000</f>
        <v>20923130</v>
      </c>
      <c r="AQ17">
        <f>'Weekly SCE '!AU21-2000000</f>
        <v>18643482</v>
      </c>
      <c r="AR17">
        <f>'Weekly SCE '!AV21-2000000</f>
        <v>18025907</v>
      </c>
      <c r="AS17">
        <f>'Weekly SCE '!AW21-2000000</f>
        <v>19081993</v>
      </c>
      <c r="AT17">
        <f>'Weekly SCE '!AX21-2000000</f>
        <v>20030795</v>
      </c>
      <c r="AU17">
        <f>'Weekly SCE '!AY21-2000000</f>
        <v>20058967</v>
      </c>
      <c r="AV17">
        <f>'Weekly SCE '!AZ21-2000000</f>
        <v>21092345</v>
      </c>
      <c r="AW17" s="6">
        <f t="shared" ref="AW17" si="14">AW54*100000</f>
        <v>-90599</v>
      </c>
      <c r="AX17" s="6">
        <f t="shared" si="12"/>
        <v>23606700</v>
      </c>
      <c r="AY17" s="6">
        <f t="shared" si="10"/>
        <v>78301.003199999992</v>
      </c>
      <c r="AZ17" s="6">
        <f t="shared" si="2"/>
        <v>24193268.169999998</v>
      </c>
      <c r="BC17" s="6"/>
      <c r="BE17" s="48">
        <v>18</v>
      </c>
      <c r="BF17" s="48">
        <v>23606700</v>
      </c>
      <c r="BG17" s="49">
        <v>24193268.169999998</v>
      </c>
      <c r="BQ17" s="48">
        <v>18</v>
      </c>
      <c r="BR17" s="66">
        <f t="shared" si="6"/>
        <v>0.32364789514917364</v>
      </c>
    </row>
    <row r="18" spans="1:70">
      <c r="A18">
        <f t="shared" si="7"/>
        <v>10</v>
      </c>
      <c r="B18" s="5">
        <v>19</v>
      </c>
      <c r="C18" s="5" t="s">
        <v>6</v>
      </c>
      <c r="D18" s="5">
        <v>6</v>
      </c>
      <c r="E18">
        <f>'Weekly SCE '!I22-2000000</f>
        <v>19471274</v>
      </c>
      <c r="F18">
        <f>'Weekly SCE '!J22-2000000</f>
        <v>20912852</v>
      </c>
      <c r="G18">
        <f>'Weekly SCE '!K22-2000000</f>
        <v>25016525</v>
      </c>
      <c r="H18">
        <f>'Weekly SCE '!L22-2000000</f>
        <v>19212755</v>
      </c>
      <c r="I18">
        <f>'Weekly SCE '!M22-2000000</f>
        <v>22567276</v>
      </c>
      <c r="J18">
        <f>'Weekly SCE '!N22-2000000</f>
        <v>19944757</v>
      </c>
      <c r="K18">
        <f>'Weekly SCE '!O22-2000000</f>
        <v>21903569</v>
      </c>
      <c r="L18">
        <f>'Weekly SCE '!P22-2000000</f>
        <v>22919868</v>
      </c>
      <c r="M18">
        <f>'Weekly SCE '!Q22-2000000</f>
        <v>21324700</v>
      </c>
      <c r="N18">
        <f>'Weekly SCE '!R22-2000000</f>
        <v>23163847</v>
      </c>
      <c r="O18">
        <f>'Weekly SCE '!S22-2000000</f>
        <v>18684599</v>
      </c>
      <c r="P18">
        <f>'Weekly SCE '!T22-2000000</f>
        <v>21429491</v>
      </c>
      <c r="Q18">
        <f>'Weekly SCE '!U22-2000000</f>
        <v>18832844</v>
      </c>
      <c r="R18">
        <f>'Weekly SCE '!V22-2000000</f>
        <v>21417456</v>
      </c>
      <c r="S18">
        <f>'Weekly SCE '!W22-2000000</f>
        <v>21568037</v>
      </c>
      <c r="T18">
        <f>'Weekly SCE '!X22-2000000</f>
        <v>18271326</v>
      </c>
      <c r="U18">
        <f>'Weekly SCE '!Y22-2000000</f>
        <v>19462792</v>
      </c>
      <c r="V18">
        <f>'Weekly SCE '!Z22-2000000</f>
        <v>15787324</v>
      </c>
      <c r="W18">
        <f>'Weekly SCE '!AA22-2000000</f>
        <v>17586380</v>
      </c>
      <c r="X18">
        <f>'Weekly SCE '!AB22-2000000</f>
        <v>16959570</v>
      </c>
      <c r="Y18">
        <f>'Weekly SCE '!AC22-2000000</f>
        <v>20016049</v>
      </c>
      <c r="Z18">
        <f>'Weekly SCE '!AD22-2000000</f>
        <v>18765084</v>
      </c>
      <c r="AA18">
        <f>'Weekly SCE '!AE22-2000000</f>
        <v>16923544</v>
      </c>
      <c r="AB18">
        <f>'Weekly SCE '!AF22-2000000</f>
        <v>19190558</v>
      </c>
      <c r="AC18">
        <f>'Weekly SCE '!AG22-2000000</f>
        <v>21934849</v>
      </c>
      <c r="AD18">
        <f>'Weekly SCE '!AH22-2000000</f>
        <v>18749651</v>
      </c>
      <c r="AE18">
        <f>'Weekly SCE '!AI22-2000000</f>
        <v>18959011</v>
      </c>
      <c r="AF18">
        <f>'Weekly SCE '!AJ22-2000000</f>
        <v>19013970</v>
      </c>
      <c r="AG18">
        <f>'Weekly SCE '!AK22-2000000</f>
        <v>18562904</v>
      </c>
      <c r="AH18">
        <f>'Weekly SCE '!AL22-2000000</f>
        <v>17549431</v>
      </c>
      <c r="AI18">
        <f>'Weekly SCE '!AM22-2000000</f>
        <v>20277158</v>
      </c>
      <c r="AJ18">
        <f>'Weekly SCE '!AN22-2000000</f>
        <v>20553175</v>
      </c>
      <c r="AK18">
        <f>'Weekly SCE '!AO22-2000000</f>
        <v>21260815</v>
      </c>
      <c r="AL18">
        <f>'Weekly SCE '!AP22-2000000</f>
        <v>17428701</v>
      </c>
      <c r="AM18">
        <f>'Weekly SCE '!AQ22-2000000</f>
        <v>18390074</v>
      </c>
      <c r="AN18">
        <f>'Weekly SCE '!AR22-2000000</f>
        <v>16809723</v>
      </c>
      <c r="AO18">
        <f>'Weekly SCE '!AS22-2000000</f>
        <v>19304321</v>
      </c>
      <c r="AP18">
        <f>'Weekly SCE '!AT22-2000000</f>
        <v>17837919</v>
      </c>
      <c r="AQ18">
        <f>'Weekly SCE '!AU22-2000000</f>
        <v>17651545</v>
      </c>
      <c r="AR18">
        <f>'Weekly SCE '!AV22-2000000</f>
        <v>15852061</v>
      </c>
      <c r="AS18">
        <f>'Weekly SCE '!AW22-2000000</f>
        <v>16334849</v>
      </c>
      <c r="AT18">
        <f>'Weekly SCE '!AX22-2000000</f>
        <v>16733719</v>
      </c>
      <c r="AU18">
        <f>'Weekly SCE '!AY22-2000000</f>
        <v>18167072</v>
      </c>
      <c r="AV18">
        <f>'Weekly SCE '!AZ22-2000000</f>
        <v>18408237</v>
      </c>
      <c r="AW18" s="6">
        <f t="shared" ref="AW18" si="15">AW55*100000</f>
        <v>-98097.3</v>
      </c>
      <c r="AX18" s="6">
        <f t="shared" si="12"/>
        <v>21552600</v>
      </c>
      <c r="AY18" s="6">
        <f t="shared" si="10"/>
        <v>91092.500000000015</v>
      </c>
      <c r="AZ18" s="6">
        <f t="shared" si="2"/>
        <v>21875004.959999997</v>
      </c>
      <c r="BC18" s="6"/>
      <c r="BE18" s="48">
        <v>19</v>
      </c>
      <c r="BF18" s="48">
        <v>21552600</v>
      </c>
      <c r="BG18" s="49">
        <v>21875004.959999997</v>
      </c>
      <c r="BQ18" s="48">
        <v>19</v>
      </c>
      <c r="BR18" s="66">
        <f t="shared" si="6"/>
        <v>0.41642276272197026</v>
      </c>
    </row>
    <row r="19" spans="1:70">
      <c r="A19">
        <f t="shared" si="7"/>
        <v>11</v>
      </c>
      <c r="B19">
        <v>20</v>
      </c>
      <c r="D19">
        <v>13</v>
      </c>
      <c r="E19">
        <f>'Weekly SCE '!I23-2000000</f>
        <v>13529896</v>
      </c>
      <c r="F19">
        <f>'Weekly SCE '!J23-2000000</f>
        <v>20198314</v>
      </c>
      <c r="G19">
        <f>'Weekly SCE '!K23-2000000</f>
        <v>20007073</v>
      </c>
      <c r="H19">
        <f>'Weekly SCE '!L23-2000000</f>
        <v>16506920</v>
      </c>
      <c r="I19">
        <f>'Weekly SCE '!M23-2000000</f>
        <v>20751253</v>
      </c>
      <c r="J19">
        <f>'Weekly SCE '!N23-2000000</f>
        <v>14872879</v>
      </c>
      <c r="K19">
        <f>'Weekly SCE '!O23-2000000</f>
        <v>17345158</v>
      </c>
      <c r="L19">
        <f>'Weekly SCE '!P23-2000000</f>
        <v>20095642</v>
      </c>
      <c r="M19">
        <f>'Weekly SCE '!Q23-2000000</f>
        <v>19994109</v>
      </c>
      <c r="N19">
        <f>'Weekly SCE '!R23-2000000</f>
        <v>21648987</v>
      </c>
      <c r="O19">
        <f>'Weekly SCE '!S23-2000000</f>
        <v>17594903</v>
      </c>
      <c r="P19">
        <f>'Weekly SCE '!T23-2000000</f>
        <v>17275556</v>
      </c>
      <c r="Q19">
        <f>'Weekly SCE '!U23-2000000</f>
        <v>14198089</v>
      </c>
      <c r="R19">
        <f>'Weekly SCE '!V23-2000000</f>
        <v>19411824</v>
      </c>
      <c r="S19">
        <f>'Weekly SCE '!W23-2000000</f>
        <v>18142557</v>
      </c>
      <c r="T19">
        <f>'Weekly SCE '!X23-2000000</f>
        <v>16377848</v>
      </c>
      <c r="U19">
        <f>'Weekly SCE '!Y23-2000000</f>
        <v>18502726</v>
      </c>
      <c r="V19">
        <f>'Weekly SCE '!Z23-2000000</f>
        <v>15425347</v>
      </c>
      <c r="W19">
        <f>'Weekly SCE '!AA23-2000000</f>
        <v>15457156</v>
      </c>
      <c r="X19">
        <f>'Weekly SCE '!AB23-2000000</f>
        <v>16328126</v>
      </c>
      <c r="Y19">
        <f>'Weekly SCE '!AC23-2000000</f>
        <v>18377160</v>
      </c>
      <c r="Z19">
        <f>'Weekly SCE '!AD23-2000000</f>
        <v>17384115</v>
      </c>
      <c r="AA19">
        <f>'Weekly SCE '!AE23-2000000</f>
        <v>15588879</v>
      </c>
      <c r="AB19">
        <f>'Weekly SCE '!AF23-2000000</f>
        <v>16880961</v>
      </c>
      <c r="AC19">
        <f>'Weekly SCE '!AG23-2000000</f>
        <v>16653369</v>
      </c>
      <c r="AD19">
        <f>'Weekly SCE '!AH23-2000000</f>
        <v>18530863</v>
      </c>
      <c r="AE19">
        <f>'Weekly SCE '!AI23-2000000</f>
        <v>17323513</v>
      </c>
      <c r="AF19">
        <f>'Weekly SCE '!AJ23-2000000</f>
        <v>18209418</v>
      </c>
      <c r="AG19">
        <f>'Weekly SCE '!AK23-2000000</f>
        <v>16718258</v>
      </c>
      <c r="AH19">
        <f>'Weekly SCE '!AL23-2000000</f>
        <v>15415092</v>
      </c>
      <c r="AI19">
        <f>'Weekly SCE '!AM23-2000000</f>
        <v>16960184</v>
      </c>
      <c r="AJ19">
        <f>'Weekly SCE '!AN23-2000000</f>
        <v>17740932</v>
      </c>
      <c r="AK19">
        <f>'Weekly SCE '!AO23-2000000</f>
        <v>18655287</v>
      </c>
      <c r="AL19">
        <f>'Weekly SCE '!AP23-2000000</f>
        <v>13904380</v>
      </c>
      <c r="AM19">
        <f>'Weekly SCE '!AQ23-2000000</f>
        <v>14968658</v>
      </c>
      <c r="AN19">
        <f>'Weekly SCE '!AR23-2000000</f>
        <v>15075306</v>
      </c>
      <c r="AO19">
        <f>'Weekly SCE '!AS23-2000000</f>
        <v>15739229</v>
      </c>
      <c r="AP19">
        <f>'Weekly SCE '!AT23-2000000</f>
        <v>17529287</v>
      </c>
      <c r="AQ19">
        <f>'Weekly SCE '!AU23-2000000</f>
        <v>13943203</v>
      </c>
      <c r="AR19">
        <f>'Weekly SCE '!AV23-2000000</f>
        <v>14461176</v>
      </c>
      <c r="AS19">
        <f>'Weekly SCE '!AW23-2000000</f>
        <v>13510542</v>
      </c>
      <c r="AT19">
        <f>'Weekly SCE '!AX23-2000000</f>
        <v>13389908</v>
      </c>
      <c r="AU19">
        <f>'Weekly SCE '!AY23-2000000</f>
        <v>14495578</v>
      </c>
      <c r="AV19">
        <f>'Weekly SCE '!AZ23-2000000</f>
        <v>15936936</v>
      </c>
      <c r="AW19" s="6">
        <f t="shared" ref="AW19" si="16">AW56*100000</f>
        <v>-85074</v>
      </c>
      <c r="AX19" s="6">
        <f t="shared" si="12"/>
        <v>18755100</v>
      </c>
      <c r="AY19" s="6">
        <f t="shared" si="10"/>
        <v>106038.87480000001</v>
      </c>
      <c r="AZ19" s="6">
        <f t="shared" si="2"/>
        <v>19574886.789999999</v>
      </c>
      <c r="BC19" s="6"/>
      <c r="BE19" s="48">
        <v>20</v>
      </c>
      <c r="BF19" s="48">
        <v>18755100</v>
      </c>
      <c r="BG19" s="49">
        <v>19574886.789999999</v>
      </c>
      <c r="BQ19" s="48">
        <v>20</v>
      </c>
      <c r="BR19" s="66">
        <f t="shared" si="6"/>
        <v>0.54170875130767493</v>
      </c>
    </row>
    <row r="20" spans="1:70">
      <c r="A20">
        <f t="shared" si="7"/>
        <v>12</v>
      </c>
      <c r="B20">
        <v>21</v>
      </c>
      <c r="D20">
        <v>20</v>
      </c>
      <c r="E20">
        <f>'Weekly SCE '!I24-2000000</f>
        <v>15794150</v>
      </c>
      <c r="F20">
        <f>'Weekly SCE '!J24-2000000</f>
        <v>17341261</v>
      </c>
      <c r="G20">
        <f>'Weekly SCE '!K24-2000000</f>
        <v>18695474</v>
      </c>
      <c r="H20">
        <f>'Weekly SCE '!L24-2000000</f>
        <v>15556249</v>
      </c>
      <c r="I20">
        <f>'Weekly SCE '!M24-2000000</f>
        <v>20534427</v>
      </c>
      <c r="J20">
        <f>'Weekly SCE '!N24-2000000</f>
        <v>13971721</v>
      </c>
      <c r="K20">
        <f>'Weekly SCE '!O24-2000000</f>
        <v>16795068</v>
      </c>
      <c r="L20">
        <f>'Weekly SCE '!P24-2000000</f>
        <v>16194346</v>
      </c>
      <c r="M20">
        <f>'Weekly SCE '!Q24-2000000</f>
        <v>15909130</v>
      </c>
      <c r="N20">
        <f>'Weekly SCE '!R24-2000000</f>
        <v>18326177</v>
      </c>
      <c r="O20">
        <f>'Weekly SCE '!S24-2000000</f>
        <v>15045466</v>
      </c>
      <c r="P20">
        <f>'Weekly SCE '!T24-2000000</f>
        <v>14360011</v>
      </c>
      <c r="Q20">
        <f>'Weekly SCE '!U24-2000000</f>
        <v>13410892</v>
      </c>
      <c r="R20">
        <f>'Weekly SCE '!V24-2000000</f>
        <v>19623666</v>
      </c>
      <c r="S20">
        <f>'Weekly SCE '!W24-2000000</f>
        <v>16603009</v>
      </c>
      <c r="T20">
        <f>'Weekly SCE '!X24-2000000</f>
        <v>15507309</v>
      </c>
      <c r="U20">
        <f>'Weekly SCE '!Y24-2000000</f>
        <v>15518097</v>
      </c>
      <c r="V20">
        <f>'Weekly SCE '!Z24-2000000</f>
        <v>13498778</v>
      </c>
      <c r="W20">
        <f>'Weekly SCE '!AA24-2000000</f>
        <v>11386262</v>
      </c>
      <c r="X20">
        <f>'Weekly SCE '!AB24-2000000</f>
        <v>14673655</v>
      </c>
      <c r="Y20">
        <f>'Weekly SCE '!AC24-2000000</f>
        <v>13532749</v>
      </c>
      <c r="Z20">
        <f>'Weekly SCE '!AD24-2000000</f>
        <v>15780666</v>
      </c>
      <c r="AA20">
        <f>'Weekly SCE '!AE24-2000000</f>
        <v>14825476</v>
      </c>
      <c r="AB20">
        <f>'Weekly SCE '!AF24-2000000</f>
        <v>13098988</v>
      </c>
      <c r="AC20">
        <f>'Weekly SCE '!AG24-2000000</f>
        <v>16003864</v>
      </c>
      <c r="AD20">
        <f>'Weekly SCE '!AH24-2000000</f>
        <v>15649582</v>
      </c>
      <c r="AE20">
        <f>'Weekly SCE '!AI24-2000000</f>
        <v>15135209</v>
      </c>
      <c r="AF20">
        <f>'Weekly SCE '!AJ24-2000000</f>
        <v>15501854</v>
      </c>
      <c r="AG20">
        <f>'Weekly SCE '!AK24-2000000</f>
        <v>14420656</v>
      </c>
      <c r="AH20">
        <f>'Weekly SCE '!AL24-2000000</f>
        <v>12994780</v>
      </c>
      <c r="AI20">
        <f>'Weekly SCE '!AM24-2000000</f>
        <v>13867326</v>
      </c>
      <c r="AJ20">
        <f>'Weekly SCE '!AN24-2000000</f>
        <v>16239659</v>
      </c>
      <c r="AK20">
        <f>'Weekly SCE '!AO24-2000000</f>
        <v>16201979</v>
      </c>
      <c r="AL20">
        <f>'Weekly SCE '!AP24-2000000</f>
        <v>10745066</v>
      </c>
      <c r="AM20">
        <f>'Weekly SCE '!AQ24-2000000</f>
        <v>12771645</v>
      </c>
      <c r="AN20">
        <f>'Weekly SCE '!AR24-2000000</f>
        <v>12720255</v>
      </c>
      <c r="AO20">
        <f>'Weekly SCE '!AS24-2000000</f>
        <v>11461601</v>
      </c>
      <c r="AP20">
        <f>'Weekly SCE '!AT24-2000000</f>
        <v>14513122</v>
      </c>
      <c r="AQ20">
        <f>'Weekly SCE '!AU24-2000000</f>
        <v>11358709</v>
      </c>
      <c r="AR20">
        <f>'Weekly SCE '!AV24-2000000</f>
        <v>10103188</v>
      </c>
      <c r="AS20">
        <f>'Weekly SCE '!AW24-2000000</f>
        <v>10762678</v>
      </c>
      <c r="AT20">
        <f>'Weekly SCE '!AX24-2000000</f>
        <v>11011986</v>
      </c>
      <c r="AU20">
        <f>'Weekly SCE '!AY24-2000000</f>
        <v>12446607</v>
      </c>
      <c r="AV20">
        <f>'Weekly SCE '!AZ24-2000000</f>
        <v>12269187</v>
      </c>
      <c r="AW20" s="6">
        <f t="shared" ref="AW20" si="17">AW57*100000</f>
        <v>-129359</v>
      </c>
      <c r="AX20" s="6">
        <f t="shared" si="12"/>
        <v>17501500</v>
      </c>
      <c r="AY20" s="6">
        <f t="shared" si="10"/>
        <v>123258.78239999998</v>
      </c>
      <c r="AZ20" s="6">
        <f t="shared" si="2"/>
        <v>17313620.079999998</v>
      </c>
      <c r="BC20" s="6"/>
      <c r="BE20" s="48">
        <v>21</v>
      </c>
      <c r="BF20" s="48">
        <v>17501500</v>
      </c>
      <c r="BG20" s="49">
        <v>17313620.079999998</v>
      </c>
      <c r="BQ20" s="48">
        <v>21</v>
      </c>
      <c r="BR20" s="66">
        <f t="shared" si="6"/>
        <v>0.71191802656212611</v>
      </c>
    </row>
    <row r="21" spans="1:70">
      <c r="A21">
        <f t="shared" si="7"/>
        <v>13</v>
      </c>
      <c r="B21">
        <v>22</v>
      </c>
      <c r="D21">
        <v>27</v>
      </c>
      <c r="E21">
        <f>'Weekly SCE '!I25-2000000</f>
        <v>14781787</v>
      </c>
      <c r="F21">
        <f>'Weekly SCE '!J25-2000000</f>
        <v>11853751</v>
      </c>
      <c r="G21">
        <f>'Weekly SCE '!K25-2000000</f>
        <v>15438058</v>
      </c>
      <c r="H21">
        <f>'Weekly SCE '!L25-2000000</f>
        <v>14235824</v>
      </c>
      <c r="I21">
        <f>'Weekly SCE '!M25-2000000</f>
        <v>16674590</v>
      </c>
      <c r="J21">
        <f>'Weekly SCE '!N25-2000000</f>
        <v>14136674</v>
      </c>
      <c r="K21">
        <f>'Weekly SCE '!O25-2000000</f>
        <v>16752919</v>
      </c>
      <c r="L21">
        <f>'Weekly SCE '!P25-2000000</f>
        <v>15756244</v>
      </c>
      <c r="M21">
        <f>'Weekly SCE '!Q25-2000000</f>
        <v>13493980</v>
      </c>
      <c r="N21">
        <f>'Weekly SCE '!R25-2000000</f>
        <v>15302343</v>
      </c>
      <c r="O21">
        <f>'Weekly SCE '!S25-2000000</f>
        <v>13982502</v>
      </c>
      <c r="P21">
        <f>'Weekly SCE '!T25-2000000</f>
        <v>12429909</v>
      </c>
      <c r="Q21">
        <f>'Weekly SCE '!U25-2000000</f>
        <v>10206838</v>
      </c>
      <c r="R21">
        <f>'Weekly SCE '!V25-2000000</f>
        <v>17807606</v>
      </c>
      <c r="S21">
        <f>'Weekly SCE '!W25-2000000</f>
        <v>13612326</v>
      </c>
      <c r="T21">
        <f>'Weekly SCE '!X25-2000000</f>
        <v>13716133</v>
      </c>
      <c r="U21">
        <f>'Weekly SCE '!Y25-2000000</f>
        <v>13499133</v>
      </c>
      <c r="V21">
        <f>'Weekly SCE '!Z25-2000000</f>
        <v>10537942</v>
      </c>
      <c r="W21">
        <f>'Weekly SCE '!AA25-2000000</f>
        <v>8785002</v>
      </c>
      <c r="X21">
        <f>'Weekly SCE '!AB25-2000000</f>
        <v>13797282</v>
      </c>
      <c r="Y21">
        <f>'Weekly SCE '!AC25-2000000</f>
        <v>11673885</v>
      </c>
      <c r="Z21">
        <f>'Weekly SCE '!AD25-2000000</f>
        <v>12725951</v>
      </c>
      <c r="AA21">
        <f>'Weekly SCE '!AE25-2000000</f>
        <v>10382111</v>
      </c>
      <c r="AB21">
        <f>'Weekly SCE '!AF25-2000000</f>
        <v>11354011</v>
      </c>
      <c r="AC21">
        <f>'Weekly SCE '!AG25-2000000</f>
        <v>14680797</v>
      </c>
      <c r="AD21">
        <f>'Weekly SCE '!AH25-2000000</f>
        <v>16001452</v>
      </c>
      <c r="AE21">
        <f>'Weekly SCE '!AI25-2000000</f>
        <v>11853767</v>
      </c>
      <c r="AF21">
        <f>'Weekly SCE '!AJ25-2000000</f>
        <v>13014466</v>
      </c>
      <c r="AG21">
        <f>'Weekly SCE '!AK25-2000000</f>
        <v>12411953</v>
      </c>
      <c r="AH21">
        <f>'Weekly SCE '!AL25-2000000</f>
        <v>10983579</v>
      </c>
      <c r="AI21">
        <f>'Weekly SCE '!AM25-2000000</f>
        <v>11789192</v>
      </c>
      <c r="AJ21">
        <f>'Weekly SCE '!AN25-2000000</f>
        <v>13233018</v>
      </c>
      <c r="AK21">
        <f>'Weekly SCE '!AO25-2000000</f>
        <v>14691468</v>
      </c>
      <c r="AL21">
        <f>'Weekly SCE '!AP25-2000000</f>
        <v>9341247</v>
      </c>
      <c r="AM21">
        <f>'Weekly SCE '!AQ25-2000000</f>
        <v>10030863</v>
      </c>
      <c r="AN21">
        <f>'Weekly SCE '!AR25-2000000</f>
        <v>10866175</v>
      </c>
      <c r="AO21">
        <f>'Weekly SCE '!AS25-2000000</f>
        <v>8866612</v>
      </c>
      <c r="AP21">
        <f>'Weekly SCE '!AT25-2000000</f>
        <v>11653110</v>
      </c>
      <c r="AQ21">
        <f>'Weekly SCE '!AU25-2000000</f>
        <v>8320460</v>
      </c>
      <c r="AR21">
        <f>'Weekly SCE '!AV25-2000000</f>
        <v>7882519</v>
      </c>
      <c r="AS21">
        <f>'Weekly SCE '!AW25-2000000</f>
        <v>6750492</v>
      </c>
      <c r="AT21">
        <f>'Weekly SCE '!AX25-2000000</f>
        <v>8656334</v>
      </c>
      <c r="AU21">
        <f>'Weekly SCE '!AY25-2000000</f>
        <v>9823115</v>
      </c>
      <c r="AV21">
        <f>'Weekly SCE '!AZ25-2000000</f>
        <v>9052654</v>
      </c>
      <c r="AW21" s="6">
        <f t="shared" ref="AW21" si="18">AW58*100000</f>
        <v>-142953</v>
      </c>
      <c r="AX21" s="6">
        <f t="shared" si="12"/>
        <v>15559600</v>
      </c>
      <c r="AY21" s="6">
        <f t="shared" si="10"/>
        <v>142870.87760000001</v>
      </c>
      <c r="AZ21" s="6">
        <f t="shared" si="2"/>
        <v>15111911.250000004</v>
      </c>
      <c r="BC21" s="6"/>
      <c r="BE21" s="48">
        <v>22</v>
      </c>
      <c r="BF21" s="48">
        <v>15559600</v>
      </c>
      <c r="BG21" s="49">
        <v>15111911.250000004</v>
      </c>
      <c r="BQ21" s="48">
        <v>22</v>
      </c>
      <c r="BR21" s="66">
        <f t="shared" si="6"/>
        <v>0.94541898265846402</v>
      </c>
    </row>
    <row r="22" spans="1:70">
      <c r="A22">
        <f t="shared" si="7"/>
        <v>14</v>
      </c>
      <c r="B22">
        <v>23</v>
      </c>
      <c r="C22" t="s">
        <v>7</v>
      </c>
      <c r="D22">
        <v>3</v>
      </c>
      <c r="E22">
        <f>'Weekly SCE '!I26-2000000</f>
        <v>11555127</v>
      </c>
      <c r="F22">
        <f>'Weekly SCE '!J26-2000000</f>
        <v>10725527</v>
      </c>
      <c r="G22">
        <f>'Weekly SCE '!K26-2000000</f>
        <v>11514928</v>
      </c>
      <c r="H22">
        <f>'Weekly SCE '!L26-2000000</f>
        <v>13615680</v>
      </c>
      <c r="I22">
        <f>'Weekly SCE '!M26-2000000</f>
        <v>15301040</v>
      </c>
      <c r="J22">
        <f>'Weekly SCE '!N26-2000000</f>
        <v>11487809</v>
      </c>
      <c r="K22">
        <f>'Weekly SCE '!O26-2000000</f>
        <v>16364168</v>
      </c>
      <c r="L22">
        <f>'Weekly SCE '!P26-2000000</f>
        <v>14862192</v>
      </c>
      <c r="M22">
        <f>'Weekly SCE '!Q26-2000000</f>
        <v>12144398</v>
      </c>
      <c r="N22">
        <f>'Weekly SCE '!R26-2000000</f>
        <v>15127845</v>
      </c>
      <c r="O22">
        <f>'Weekly SCE '!S26-2000000</f>
        <v>10523484</v>
      </c>
      <c r="P22">
        <f>'Weekly SCE '!T26-2000000</f>
        <v>9687325</v>
      </c>
      <c r="Q22">
        <f>'Weekly SCE '!U26-2000000</f>
        <v>8766798</v>
      </c>
      <c r="R22">
        <f>'Weekly SCE '!V26-2000000</f>
        <v>14454214</v>
      </c>
      <c r="S22">
        <f>'Weekly SCE '!W26-2000000</f>
        <v>12792201</v>
      </c>
      <c r="T22">
        <f>'Weekly SCE '!X26-2000000</f>
        <v>12562140</v>
      </c>
      <c r="U22">
        <f>'Weekly SCE '!Y26-2000000</f>
        <v>10289959</v>
      </c>
      <c r="V22">
        <f>'Weekly SCE '!Z26-2000000</f>
        <v>9148575</v>
      </c>
      <c r="W22">
        <f>'Weekly SCE '!AA26-2000000</f>
        <v>5321127</v>
      </c>
      <c r="X22">
        <f>'Weekly SCE '!AB26-2000000</f>
        <v>10182544</v>
      </c>
      <c r="Y22">
        <f>'Weekly SCE '!AC26-2000000</f>
        <v>11295764</v>
      </c>
      <c r="Z22">
        <f>'Weekly SCE '!AD26-2000000</f>
        <v>9297465</v>
      </c>
      <c r="AA22">
        <f>'Weekly SCE '!AE26-2000000</f>
        <v>8296593</v>
      </c>
      <c r="AB22">
        <f>'Weekly SCE '!AF26-2000000</f>
        <v>7347233</v>
      </c>
      <c r="AC22">
        <f>'Weekly SCE '!AG26-2000000</f>
        <v>11847737</v>
      </c>
      <c r="AD22">
        <f>'Weekly SCE '!AH26-2000000</f>
        <v>9869346</v>
      </c>
      <c r="AE22">
        <f>'Weekly SCE '!AI26-2000000</f>
        <v>10542349</v>
      </c>
      <c r="AF22">
        <f>'Weekly SCE '!AJ26-2000000</f>
        <v>10463468</v>
      </c>
      <c r="AG22">
        <f>'Weekly SCE '!AK26-2000000</f>
        <v>9960017</v>
      </c>
      <c r="AH22">
        <f>'Weekly SCE '!AL26-2000000</f>
        <v>8249096</v>
      </c>
      <c r="AI22">
        <f>'Weekly SCE '!AM26-2000000</f>
        <v>9665753</v>
      </c>
      <c r="AJ22">
        <f>'Weekly SCE '!AN26-2000000</f>
        <v>10438691</v>
      </c>
      <c r="AK22">
        <f>'Weekly SCE '!AO26-2000000</f>
        <v>11552758</v>
      </c>
      <c r="AL22">
        <f>'Weekly SCE '!AP26-2000000</f>
        <v>7867650</v>
      </c>
      <c r="AM22">
        <f>'Weekly SCE '!AQ26-2000000</f>
        <v>8281125</v>
      </c>
      <c r="AN22">
        <f>'Weekly SCE '!AR26-2000000</f>
        <v>8339904</v>
      </c>
      <c r="AO22">
        <f>'Weekly SCE '!AS26-2000000</f>
        <v>6819914</v>
      </c>
      <c r="AP22">
        <f>'Weekly SCE '!AT26-2000000</f>
        <v>7875277</v>
      </c>
      <c r="AQ22">
        <f>'Weekly SCE '!AU26-2000000</f>
        <v>7330904</v>
      </c>
      <c r="AR22">
        <f>'Weekly SCE '!AV26-2000000</f>
        <v>5401668</v>
      </c>
      <c r="AS22">
        <f>'Weekly SCE '!AW26-2000000</f>
        <v>4705824</v>
      </c>
      <c r="AT22">
        <f>'Weekly SCE '!AX26-2000000</f>
        <v>5642628</v>
      </c>
      <c r="AU22">
        <f>'Weekly SCE '!AY26-2000000</f>
        <v>7111061</v>
      </c>
      <c r="AV22">
        <f>'Weekly SCE '!AZ26-2000000</f>
        <v>5597567</v>
      </c>
      <c r="AW22" s="6">
        <f t="shared" ref="AW22" si="19">AW59*100000</f>
        <v>-165821</v>
      </c>
      <c r="AX22" s="6">
        <f t="shared" si="12"/>
        <v>13735499.999999998</v>
      </c>
      <c r="AY22" s="6">
        <f t="shared" si="10"/>
        <v>164993.81520000004</v>
      </c>
      <c r="AZ22" s="6">
        <f t="shared" si="2"/>
        <v>12990466.720000001</v>
      </c>
      <c r="BC22" s="6"/>
      <c r="BE22" s="48">
        <v>23</v>
      </c>
      <c r="BF22" s="48">
        <v>13735499.999999998</v>
      </c>
      <c r="BG22" s="49">
        <v>12990466.720000001</v>
      </c>
      <c r="BQ22" s="48">
        <v>23</v>
      </c>
      <c r="BR22" s="66">
        <f t="shared" si="6"/>
        <v>1.2701146060131705</v>
      </c>
    </row>
    <row r="23" spans="1:70">
      <c r="A23">
        <f t="shared" si="7"/>
        <v>15</v>
      </c>
      <c r="B23">
        <v>24</v>
      </c>
      <c r="D23">
        <v>10</v>
      </c>
      <c r="E23">
        <f>'Weekly SCE '!I27-2000000</f>
        <v>8882870</v>
      </c>
      <c r="F23">
        <f>'Weekly SCE '!J27-2000000</f>
        <v>11538212</v>
      </c>
      <c r="G23">
        <f>'Weekly SCE '!K27-2000000</f>
        <v>12850954</v>
      </c>
      <c r="H23">
        <f>'Weekly SCE '!L27-2000000</f>
        <v>8846699</v>
      </c>
      <c r="I23">
        <f>'Weekly SCE '!M27-2000000</f>
        <v>12881309</v>
      </c>
      <c r="J23">
        <f>'Weekly SCE '!N27-2000000</f>
        <v>8514324</v>
      </c>
      <c r="K23">
        <f>'Weekly SCE '!O27-2000000</f>
        <v>12009005</v>
      </c>
      <c r="L23">
        <f>'Weekly SCE '!P27-2000000</f>
        <v>9625886</v>
      </c>
      <c r="M23">
        <f>'Weekly SCE '!Q27-2000000</f>
        <v>10999806</v>
      </c>
      <c r="N23">
        <f>'Weekly SCE '!R27-2000000</f>
        <v>12438550</v>
      </c>
      <c r="O23">
        <f>'Weekly SCE '!S27-2000000</f>
        <v>9292202</v>
      </c>
      <c r="P23">
        <f>'Weekly SCE '!T27-2000000</f>
        <v>7701745</v>
      </c>
      <c r="Q23">
        <f>'Weekly SCE '!U27-2000000</f>
        <v>5738917</v>
      </c>
      <c r="R23">
        <f>'Weekly SCE '!V27-2000000</f>
        <v>12198511</v>
      </c>
      <c r="S23">
        <f>'Weekly SCE '!W27-2000000</f>
        <v>8777608</v>
      </c>
      <c r="T23">
        <f>'Weekly SCE '!X27-2000000</f>
        <v>10517569</v>
      </c>
      <c r="U23">
        <f>'Weekly SCE '!Y27-2000000</f>
        <v>7212911</v>
      </c>
      <c r="V23">
        <f>'Weekly SCE '!Z27-2000000</f>
        <v>6941597</v>
      </c>
      <c r="W23">
        <f>'Weekly SCE '!AA27-2000000</f>
        <v>4369023</v>
      </c>
      <c r="X23">
        <f>'Weekly SCE '!AB27-2000000</f>
        <v>10888796</v>
      </c>
      <c r="Y23">
        <f>'Weekly SCE '!AC27-2000000</f>
        <v>9020149</v>
      </c>
      <c r="Z23">
        <f>'Weekly SCE '!AD27-2000000</f>
        <v>7391848</v>
      </c>
      <c r="AA23">
        <f>'Weekly SCE '!AE27-2000000</f>
        <v>6463908</v>
      </c>
      <c r="AB23">
        <f>'Weekly SCE '!AF27-2000000</f>
        <v>7260208</v>
      </c>
      <c r="AC23">
        <f>'Weekly SCE '!AG27-2000000</f>
        <v>9303390</v>
      </c>
      <c r="AD23">
        <f>'Weekly SCE '!AH27-2000000</f>
        <v>7777445</v>
      </c>
      <c r="AE23">
        <f>'Weekly SCE '!AI27-2000000</f>
        <v>8027476</v>
      </c>
      <c r="AF23">
        <f>'Weekly SCE '!AJ27-2000000</f>
        <v>8115833</v>
      </c>
      <c r="AG23">
        <f>'Weekly SCE '!AK27-2000000</f>
        <v>7980255</v>
      </c>
      <c r="AH23">
        <f>'Weekly SCE '!AL27-2000000</f>
        <v>7315406</v>
      </c>
      <c r="AI23">
        <f>'Weekly SCE '!AM27-2000000</f>
        <v>8120857</v>
      </c>
      <c r="AJ23">
        <f>'Weekly SCE '!AN27-2000000</f>
        <v>8932030</v>
      </c>
      <c r="AK23">
        <f>'Weekly SCE '!AO27-2000000</f>
        <v>8669638</v>
      </c>
      <c r="AL23">
        <f>'Weekly SCE '!AP27-2000000</f>
        <v>7252096</v>
      </c>
      <c r="AM23">
        <f>'Weekly SCE '!AQ27-2000000</f>
        <v>6115873</v>
      </c>
      <c r="AN23">
        <f>'Weekly SCE '!AR27-2000000</f>
        <v>6058847</v>
      </c>
      <c r="AO23">
        <f>'Weekly SCE '!AS27-2000000</f>
        <v>5418181</v>
      </c>
      <c r="AP23">
        <f>'Weekly SCE '!AT27-2000000</f>
        <v>5827720</v>
      </c>
      <c r="AQ23">
        <f>'Weekly SCE '!AU27-2000000</f>
        <v>5012038</v>
      </c>
      <c r="AR23">
        <f>'Weekly SCE '!AV27-2000000</f>
        <v>3447584</v>
      </c>
      <c r="AS23">
        <f>'Weekly SCE '!AW27-2000000</f>
        <v>2180298</v>
      </c>
      <c r="AT23">
        <f>'Weekly SCE '!AX27-2000000</f>
        <v>3448041</v>
      </c>
      <c r="AU23">
        <f>'Weekly SCE '!AY27-2000000</f>
        <v>5065157</v>
      </c>
      <c r="AV23">
        <f>'Weekly SCE '!AZ27-2000000</f>
        <v>3498588</v>
      </c>
      <c r="AW23" s="6">
        <f t="shared" ref="AW23" si="20">AW60*100000</f>
        <v>-156476</v>
      </c>
      <c r="AX23" s="6">
        <f t="shared" si="12"/>
        <v>11470700</v>
      </c>
      <c r="AY23" s="6">
        <f t="shared" si="10"/>
        <v>147650.32480000003</v>
      </c>
      <c r="AZ23" s="6">
        <f t="shared" si="2"/>
        <v>10969992.910000008</v>
      </c>
      <c r="BC23" s="6"/>
      <c r="BE23" s="48">
        <v>24</v>
      </c>
      <c r="BF23" s="48">
        <v>11470700</v>
      </c>
      <c r="BG23" s="49">
        <v>10969992.910000008</v>
      </c>
      <c r="BQ23" s="48">
        <v>24</v>
      </c>
      <c r="BR23" s="66">
        <f t="shared" si="6"/>
        <v>1.345947312923103</v>
      </c>
    </row>
    <row r="24" spans="1:70">
      <c r="A24">
        <f t="shared" si="7"/>
        <v>16</v>
      </c>
      <c r="B24" s="4">
        <v>25</v>
      </c>
      <c r="C24" s="4"/>
      <c r="D24" s="4">
        <v>17</v>
      </c>
      <c r="E24">
        <f>'Weekly SCE '!I28-2000000</f>
        <v>5686018</v>
      </c>
      <c r="F24">
        <f>'Weekly SCE '!J28-2000000</f>
        <v>8662906</v>
      </c>
      <c r="G24">
        <f>'Weekly SCE '!K28-2000000</f>
        <v>6570264</v>
      </c>
      <c r="H24">
        <f>'Weekly SCE '!L28-2000000</f>
        <v>7355440</v>
      </c>
      <c r="I24">
        <f>'Weekly SCE '!M28-2000000</f>
        <v>11585458</v>
      </c>
      <c r="J24">
        <f>'Weekly SCE '!N28-2000000</f>
        <v>7041323</v>
      </c>
      <c r="K24">
        <f>'Weekly SCE '!O28-2000000</f>
        <v>11319421</v>
      </c>
      <c r="L24">
        <f>'Weekly SCE '!P28-2000000</f>
        <v>6144865</v>
      </c>
      <c r="M24">
        <f>'Weekly SCE '!Q28-2000000</f>
        <v>6359868</v>
      </c>
      <c r="N24">
        <f>'Weekly SCE '!R28-2000000</f>
        <v>9856440</v>
      </c>
      <c r="O24">
        <f>'Weekly SCE '!S28-2000000</f>
        <v>5990428</v>
      </c>
      <c r="P24">
        <f>'Weekly SCE '!T28-2000000</f>
        <v>5800115</v>
      </c>
      <c r="Q24">
        <f>'Weekly SCE '!U28-2000000</f>
        <v>5359055</v>
      </c>
      <c r="R24">
        <f>'Weekly SCE '!V28-2000000</f>
        <v>9379013</v>
      </c>
      <c r="S24">
        <f>'Weekly SCE '!W28-2000000</f>
        <v>6893787</v>
      </c>
      <c r="T24">
        <f>'Weekly SCE '!X28-2000000</f>
        <v>9599574</v>
      </c>
      <c r="U24">
        <f>'Weekly SCE '!Y28-2000000</f>
        <v>5763179</v>
      </c>
      <c r="V24">
        <f>'Weekly SCE '!Z28-2000000</f>
        <v>4905394</v>
      </c>
      <c r="W24">
        <f>'Weekly SCE '!AA28-2000000</f>
        <v>5076251</v>
      </c>
      <c r="X24">
        <f>'Weekly SCE '!AB28-2000000</f>
        <v>6310865</v>
      </c>
      <c r="Y24">
        <f>'Weekly SCE '!AC28-2000000</f>
        <v>6426039</v>
      </c>
      <c r="Z24">
        <f>'Weekly SCE '!AD28-2000000</f>
        <v>5929423</v>
      </c>
      <c r="AA24">
        <f>'Weekly SCE '!AE28-2000000</f>
        <v>4613679</v>
      </c>
      <c r="AB24">
        <f>'Weekly SCE '!AF28-2000000</f>
        <v>6466217</v>
      </c>
      <c r="AC24">
        <f>'Weekly SCE '!AG28-2000000</f>
        <v>8527842</v>
      </c>
      <c r="AD24">
        <f>'Weekly SCE '!AH28-2000000</f>
        <v>7862524</v>
      </c>
      <c r="AE24">
        <f>'Weekly SCE '!AI28-2000000</f>
        <v>7458885</v>
      </c>
      <c r="AF24">
        <f>'Weekly SCE '!AJ28-2000000</f>
        <v>5322309</v>
      </c>
      <c r="AG24">
        <f>'Weekly SCE '!AK28-2000000</f>
        <v>4332112</v>
      </c>
      <c r="AH24">
        <f>'Weekly SCE '!AL28-2000000</f>
        <v>4631066</v>
      </c>
      <c r="AI24">
        <f>'Weekly SCE '!AM28-2000000</f>
        <v>5177954</v>
      </c>
      <c r="AJ24">
        <f>'Weekly SCE '!AN28-2000000</f>
        <v>7163191</v>
      </c>
      <c r="AK24">
        <f>'Weekly SCE '!AO28-2000000</f>
        <v>7774275</v>
      </c>
      <c r="AL24">
        <f>'Weekly SCE '!AP28-2000000</f>
        <v>4993930</v>
      </c>
      <c r="AM24">
        <f>'Weekly SCE '!AQ28-2000000</f>
        <v>4239045</v>
      </c>
      <c r="AN24">
        <f>'Weekly SCE '!AR28-2000000</f>
        <v>4738562</v>
      </c>
      <c r="AO24">
        <f>'Weekly SCE '!AS28-2000000</f>
        <v>3411227</v>
      </c>
      <c r="AP24">
        <f>'Weekly SCE '!AT28-2000000</f>
        <v>3836473</v>
      </c>
      <c r="AQ24">
        <f>'Weekly SCE '!AU28-2000000</f>
        <v>2888861</v>
      </c>
      <c r="AR24">
        <f>'Weekly SCE '!AV28-2000000</f>
        <v>1447091</v>
      </c>
      <c r="AS24">
        <f>'Weekly SCE '!AW28-2000000</f>
        <v>1368433</v>
      </c>
      <c r="AT24">
        <f>'Weekly SCE '!AX28-2000000</f>
        <v>2661209</v>
      </c>
      <c r="AU24">
        <f>'Weekly SCE '!AY28-2000000</f>
        <v>3552638</v>
      </c>
      <c r="AV24">
        <f>'Weekly SCE '!AZ28-2000000</f>
        <v>2932058</v>
      </c>
      <c r="AW24" s="6">
        <f t="shared" ref="AW24" si="21">AW61*100000</f>
        <v>-124679</v>
      </c>
      <c r="AX24" s="6">
        <f t="shared" si="12"/>
        <v>8796190</v>
      </c>
      <c r="AY24" s="6">
        <f t="shared" si="10"/>
        <v>126231.36120000003</v>
      </c>
      <c r="AZ24" s="6">
        <f t="shared" si="2"/>
        <v>9071196.2399999946</v>
      </c>
      <c r="BA24" s="5"/>
      <c r="BB24" s="5"/>
      <c r="BC24" s="6"/>
      <c r="BD24" s="5"/>
      <c r="BE24" s="12">
        <v>25</v>
      </c>
      <c r="BF24" s="12">
        <v>8796190</v>
      </c>
      <c r="BG24" s="49">
        <v>9071196.2399999946</v>
      </c>
      <c r="BQ24" s="12">
        <v>25</v>
      </c>
      <c r="BR24" s="66">
        <f t="shared" si="6"/>
        <v>1.3915624561551774</v>
      </c>
    </row>
    <row r="25" spans="1:70">
      <c r="A25">
        <f t="shared" si="7"/>
        <v>17</v>
      </c>
      <c r="B25">
        <v>26</v>
      </c>
      <c r="D25">
        <v>24</v>
      </c>
      <c r="E25">
        <f>'Weekly SCE '!I29-2000000</f>
        <v>4606919</v>
      </c>
      <c r="F25">
        <f>'Weekly SCE '!J29-2000000</f>
        <v>7862723</v>
      </c>
      <c r="G25">
        <f>'Weekly SCE '!K29-2000000</f>
        <v>4341789</v>
      </c>
      <c r="H25">
        <f>'Weekly SCE '!L29-2000000</f>
        <v>5006553</v>
      </c>
      <c r="I25">
        <f>'Weekly SCE '!M29-2000000</f>
        <v>9194688</v>
      </c>
      <c r="J25">
        <f>'Weekly SCE '!N29-2000000</f>
        <v>6308711</v>
      </c>
      <c r="K25">
        <f>'Weekly SCE '!O29-2000000</f>
        <v>6836507</v>
      </c>
      <c r="L25">
        <f>'Weekly SCE '!P29-2000000</f>
        <v>5368809</v>
      </c>
      <c r="M25">
        <f>'Weekly SCE '!Q29-2000000</f>
        <v>4800880</v>
      </c>
      <c r="N25">
        <f>'Weekly SCE '!R29-2000000</f>
        <v>8236465</v>
      </c>
      <c r="O25">
        <f>'Weekly SCE '!S29-2000000</f>
        <v>4062087</v>
      </c>
      <c r="P25">
        <f>'Weekly SCE '!T29-2000000</f>
        <v>4555565</v>
      </c>
      <c r="Q25">
        <f>'Weekly SCE '!U29-2000000</f>
        <v>2784890</v>
      </c>
      <c r="R25">
        <f>'Weekly SCE '!V29-2000000</f>
        <v>6103560</v>
      </c>
      <c r="S25">
        <f>'Weekly SCE '!W29-2000000</f>
        <v>6346394</v>
      </c>
      <c r="T25">
        <f>'Weekly SCE '!X29-2000000</f>
        <v>8149314</v>
      </c>
      <c r="U25">
        <f>'Weekly SCE '!Y29-2000000</f>
        <v>3152547</v>
      </c>
      <c r="V25">
        <f>'Weekly SCE '!Z29-2000000</f>
        <v>3949785</v>
      </c>
      <c r="W25">
        <f>'Weekly SCE '!AA29-2000000</f>
        <v>3362164</v>
      </c>
      <c r="X25">
        <f>'Weekly SCE '!AB29-2000000</f>
        <v>4300376</v>
      </c>
      <c r="Y25">
        <f>'Weekly SCE '!AC29-2000000</f>
        <v>6499824</v>
      </c>
      <c r="Z25">
        <f>'Weekly SCE '!AD29-2000000</f>
        <v>2251586</v>
      </c>
      <c r="AA25">
        <f>'Weekly SCE '!AE29-2000000</f>
        <v>4014038</v>
      </c>
      <c r="AB25">
        <f>'Weekly SCE '!AF29-2000000</f>
        <v>4915198</v>
      </c>
      <c r="AC25">
        <f>'Weekly SCE '!AG29-2000000</f>
        <v>4304069</v>
      </c>
      <c r="AD25">
        <f>'Weekly SCE '!AH29-2000000</f>
        <v>4545173</v>
      </c>
      <c r="AE25">
        <f>'Weekly SCE '!AI29-2000000</f>
        <v>3985329</v>
      </c>
      <c r="AF25">
        <f>'Weekly SCE '!AJ29-2000000</f>
        <v>4029960</v>
      </c>
      <c r="AG25">
        <f>'Weekly SCE '!AK29-2000000</f>
        <v>3404868</v>
      </c>
      <c r="AH25">
        <f>'Weekly SCE '!AL29-2000000</f>
        <v>3479887</v>
      </c>
      <c r="AI25">
        <f>'Weekly SCE '!AM29-2000000</f>
        <v>3420815</v>
      </c>
      <c r="AJ25">
        <f>'Weekly SCE '!AN29-2000000</f>
        <v>5005716</v>
      </c>
      <c r="AK25">
        <f>'Weekly SCE '!AO29-2000000</f>
        <v>4394028</v>
      </c>
      <c r="AL25">
        <f>'Weekly SCE '!AP29-2000000</f>
        <v>4993930</v>
      </c>
      <c r="AM25">
        <f>'Weekly SCE '!AQ29-2000000</f>
        <v>2860239</v>
      </c>
      <c r="AN25">
        <f>'Weekly SCE '!AR29-2000000</f>
        <v>2819945</v>
      </c>
      <c r="AO25">
        <f>'Weekly SCE '!AS29-2000000</f>
        <v>1886271</v>
      </c>
      <c r="AP25">
        <f>'Weekly SCE '!AT29-2000000</f>
        <v>2628778</v>
      </c>
      <c r="AQ25">
        <f>'Weekly SCE '!AU29-2000000</f>
        <v>1717936</v>
      </c>
      <c r="AR25">
        <f>'Weekly SCE '!AV29-2000000</f>
        <v>667931</v>
      </c>
      <c r="AS25">
        <f>'Weekly SCE '!AW29-2000000</f>
        <v>580869</v>
      </c>
      <c r="AT25">
        <f>'Weekly SCE '!AX29-2000000</f>
        <v>2053512</v>
      </c>
      <c r="AU25">
        <f>'Weekly SCE '!AY29-2000000</f>
        <v>1996536</v>
      </c>
      <c r="AV25">
        <f>'Weekly SCE '!AZ29-2000000</f>
        <v>1315008</v>
      </c>
      <c r="AW25" s="6">
        <f t="shared" ref="AW25" si="22">AW62*100000</f>
        <v>-111084.99999999999</v>
      </c>
      <c r="AX25" s="6">
        <f t="shared" si="12"/>
        <v>6751690.0000000009</v>
      </c>
      <c r="AY25" s="6">
        <f t="shared" si="10"/>
        <v>107418.91840000002</v>
      </c>
      <c r="AZ25" s="6">
        <f t="shared" si="2"/>
        <v>7314783.1300000064</v>
      </c>
      <c r="BA25" s="5"/>
      <c r="BB25" s="5"/>
      <c r="BC25" s="6"/>
      <c r="BD25" s="5"/>
      <c r="BE25" s="12">
        <v>26</v>
      </c>
      <c r="BF25" s="12">
        <v>6751690.0000000009</v>
      </c>
      <c r="BG25" s="49">
        <v>7314783.1300000064</v>
      </c>
      <c r="BQ25" s="12">
        <v>26</v>
      </c>
      <c r="BR25" s="66">
        <f t="shared" si="6"/>
        <v>1.468518156873913</v>
      </c>
    </row>
    <row r="26" spans="1:70">
      <c r="A26">
        <f t="shared" si="7"/>
        <v>18</v>
      </c>
      <c r="B26">
        <v>27</v>
      </c>
      <c r="C26" t="s">
        <v>8</v>
      </c>
      <c r="D26">
        <v>1</v>
      </c>
      <c r="E26">
        <f>'Weekly SCE '!I30-2000000</f>
        <v>3441777</v>
      </c>
      <c r="F26">
        <f>'Weekly SCE '!J30-2000000</f>
        <v>5025772</v>
      </c>
      <c r="G26">
        <f>'Weekly SCE '!K30-2000000</f>
        <v>4483289</v>
      </c>
      <c r="H26">
        <f>'Weekly SCE '!L30-2000000</f>
        <v>4460984</v>
      </c>
      <c r="I26">
        <f>'Weekly SCE '!M30-2000000</f>
        <v>7205904</v>
      </c>
      <c r="J26">
        <f>'Weekly SCE '!N30-2000000</f>
        <v>4333934</v>
      </c>
      <c r="K26">
        <f>'Weekly SCE '!O30-2000000</f>
        <v>4925442</v>
      </c>
      <c r="L26">
        <f>'Weekly SCE '!P30-2000000</f>
        <v>4178718</v>
      </c>
      <c r="M26">
        <f>'Weekly SCE '!Q30-2000000</f>
        <v>3745832</v>
      </c>
      <c r="N26">
        <f>'Weekly SCE '!R30-2000000</f>
        <v>7534869</v>
      </c>
      <c r="O26">
        <f>'Weekly SCE '!S30-2000000</f>
        <v>1712344</v>
      </c>
      <c r="P26">
        <f>'Weekly SCE '!T30-2000000</f>
        <v>2590379</v>
      </c>
      <c r="Q26">
        <f>'Weekly SCE '!U30-2000000</f>
        <v>2255482</v>
      </c>
      <c r="R26">
        <f>'Weekly SCE '!V30-2000000</f>
        <v>4034664</v>
      </c>
      <c r="S26">
        <f>'Weekly SCE '!W30-2000000</f>
        <v>3370410</v>
      </c>
      <c r="T26">
        <f>'Weekly SCE '!X30-2000000</f>
        <v>5151080</v>
      </c>
      <c r="U26">
        <f>'Weekly SCE '!Y30-2000000</f>
        <v>2333000</v>
      </c>
      <c r="V26">
        <f>'Weekly SCE '!Z30-2000000</f>
        <v>2566364</v>
      </c>
      <c r="W26">
        <f>'Weekly SCE '!AA30-2000000</f>
        <v>1338861</v>
      </c>
      <c r="X26">
        <f>'Weekly SCE '!AB30-2000000</f>
        <v>1508724</v>
      </c>
      <c r="Y26">
        <f>'Weekly SCE '!AC30-2000000</f>
        <v>3518656</v>
      </c>
      <c r="Z26">
        <f>'Weekly SCE '!AD30-2000000</f>
        <v>1738880</v>
      </c>
      <c r="AA26">
        <f>'Weekly SCE '!AE30-2000000</f>
        <v>1066534</v>
      </c>
      <c r="AB26">
        <f>'Weekly SCE '!AF30-2000000</f>
        <v>2088143</v>
      </c>
      <c r="AC26">
        <f>'Weekly SCE '!AG30-2000000</f>
        <v>2964437</v>
      </c>
      <c r="AD26">
        <f>'Weekly SCE '!AH30-2000000</f>
        <v>3350576</v>
      </c>
      <c r="AE26">
        <f>'Weekly SCE '!AI30-2000000</f>
        <v>2723602</v>
      </c>
      <c r="AF26">
        <f>'Weekly SCE '!AJ30-2000000</f>
        <v>2779699</v>
      </c>
      <c r="AG26">
        <f>'Weekly SCE '!AK30-2000000</f>
        <v>1956916</v>
      </c>
      <c r="AH26">
        <f>'Weekly SCE '!AL30-2000000</f>
        <v>2305187</v>
      </c>
      <c r="AI26">
        <f>'Weekly SCE '!AM30-2000000</f>
        <v>1740200</v>
      </c>
      <c r="AJ26">
        <f>'Weekly SCE '!AN30-2000000</f>
        <v>2746110</v>
      </c>
      <c r="AK26">
        <f>'Weekly SCE '!AO30-2000000</f>
        <v>3137508</v>
      </c>
      <c r="AL26">
        <f>'Weekly SCE '!AP30-2000000</f>
        <v>1304756</v>
      </c>
      <c r="AM26">
        <f>'Weekly SCE '!AQ30-2000000</f>
        <v>2154466</v>
      </c>
      <c r="AN26">
        <f>'Weekly SCE '!AR30-2000000</f>
        <v>1233011</v>
      </c>
      <c r="AO26">
        <f>'Weekly SCE '!AS30-2000000</f>
        <v>883112</v>
      </c>
      <c r="AP26">
        <f>'Weekly SCE '!AT30-2000000</f>
        <v>1073566</v>
      </c>
      <c r="AQ26">
        <f>'Weekly SCE '!AU30-2000000</f>
        <v>1008093</v>
      </c>
      <c r="AR26">
        <f>'Weekly SCE '!AV30-2000000</f>
        <v>548668</v>
      </c>
      <c r="AS26">
        <f>'Weekly SCE '!AW30-2000000</f>
        <v>437373</v>
      </c>
      <c r="AT26">
        <f>'Weekly SCE '!AX30-2000000</f>
        <v>1630166</v>
      </c>
      <c r="AU26">
        <f>'Weekly SCE '!AY30-2000000</f>
        <v>1483103</v>
      </c>
      <c r="AV26">
        <f>'Weekly SCE '!AZ30-2000000</f>
        <v>672861</v>
      </c>
      <c r="AW26" s="6">
        <f t="shared" ref="AW26" si="23">AW63*100000</f>
        <v>-94841.4</v>
      </c>
      <c r="AX26" s="6">
        <f t="shared" si="12"/>
        <v>4874840</v>
      </c>
      <c r="AY26" s="6">
        <f t="shared" si="10"/>
        <v>90992.950000000012</v>
      </c>
      <c r="AZ26" s="6">
        <f t="shared" si="2"/>
        <v>5721460.0000000019</v>
      </c>
      <c r="BA26" s="5"/>
      <c r="BB26" s="5"/>
      <c r="BC26" s="6"/>
      <c r="BD26" s="5"/>
      <c r="BE26" s="12">
        <v>27</v>
      </c>
      <c r="BF26" s="12">
        <v>4874840</v>
      </c>
      <c r="BG26" s="49">
        <v>5721460.0000000019</v>
      </c>
      <c r="BQ26" s="12">
        <v>27</v>
      </c>
      <c r="BR26" s="66">
        <f t="shared" si="6"/>
        <v>1.5903799030317434</v>
      </c>
    </row>
    <row r="27" spans="1:70">
      <c r="A27">
        <f t="shared" si="7"/>
        <v>19</v>
      </c>
      <c r="B27">
        <v>28</v>
      </c>
      <c r="D27">
        <v>8</v>
      </c>
      <c r="E27">
        <f>'Weekly SCE '!I31-2000000</f>
        <v>2852033</v>
      </c>
      <c r="F27">
        <f>'Weekly SCE '!J31-2000000</f>
        <v>2305051</v>
      </c>
      <c r="G27">
        <f>'Weekly SCE '!K31-2000000</f>
        <v>2811198</v>
      </c>
      <c r="H27">
        <f>'Weekly SCE '!L31-2000000</f>
        <v>3146741</v>
      </c>
      <c r="I27">
        <f>'Weekly SCE '!M31-2000000</f>
        <v>4431005</v>
      </c>
      <c r="J27">
        <f>'Weekly SCE '!N31-2000000</f>
        <v>2664849</v>
      </c>
      <c r="K27">
        <f>'Weekly SCE '!O31-2000000</f>
        <v>5065060</v>
      </c>
      <c r="L27">
        <f>'Weekly SCE '!P31-2000000</f>
        <v>3867633</v>
      </c>
      <c r="M27">
        <f>'Weekly SCE '!Q31-2000000</f>
        <v>3737851</v>
      </c>
      <c r="N27">
        <f>'Weekly SCE '!R31-2000000</f>
        <v>3982507</v>
      </c>
      <c r="O27">
        <f>'Weekly SCE '!S31-2000000</f>
        <v>1280704</v>
      </c>
      <c r="P27">
        <f>'Weekly SCE '!T31-2000000</f>
        <v>2385573</v>
      </c>
      <c r="Q27">
        <f>'Weekly SCE '!U31-2000000</f>
        <v>1268172</v>
      </c>
      <c r="R27">
        <f>'Weekly SCE '!V31-2000000</f>
        <v>3909433</v>
      </c>
      <c r="S27">
        <f>'Weekly SCE '!W31-2000000</f>
        <v>2662401</v>
      </c>
      <c r="T27">
        <f>'Weekly SCE '!X31-2000000</f>
        <v>4908491</v>
      </c>
      <c r="U27">
        <f>'Weekly SCE '!Y31-2000000</f>
        <v>1994183</v>
      </c>
      <c r="V27">
        <f>'Weekly SCE '!Z31-2000000</f>
        <v>2472854</v>
      </c>
      <c r="W27">
        <f>'Weekly SCE '!AA31-2000000</f>
        <v>1370881</v>
      </c>
      <c r="X27">
        <f>'Weekly SCE '!AB31-2000000</f>
        <v>1076944</v>
      </c>
      <c r="Y27">
        <f>'Weekly SCE '!AC31-2000000</f>
        <v>2598930</v>
      </c>
      <c r="Z27">
        <f>'Weekly SCE '!AD31-2000000</f>
        <v>1617466</v>
      </c>
      <c r="AA27">
        <f>'Weekly SCE '!AE31-2000000</f>
        <v>514359</v>
      </c>
      <c r="AB27">
        <f>'Weekly SCE '!AF31-2000000</f>
        <v>1564492</v>
      </c>
      <c r="AC27">
        <f>'Weekly SCE '!AG31-2000000</f>
        <v>3204553</v>
      </c>
      <c r="AD27">
        <f>'Weekly SCE '!AH31-2000000</f>
        <v>2355737</v>
      </c>
      <c r="AE27">
        <f>'Weekly SCE '!AI31-2000000</f>
        <v>2336828</v>
      </c>
      <c r="AF27">
        <f>'Weekly SCE '!AJ31-2000000</f>
        <v>1369827</v>
      </c>
      <c r="AG27">
        <f>'Weekly SCE '!AK31-2000000</f>
        <v>1249780</v>
      </c>
      <c r="AH27">
        <f>'Weekly SCE '!AL31-2000000</f>
        <v>1616080</v>
      </c>
      <c r="AI27">
        <f>'Weekly SCE '!AM31-2000000</f>
        <v>1631582</v>
      </c>
      <c r="AJ27">
        <f>'Weekly SCE '!AN31-2000000</f>
        <v>1506993</v>
      </c>
      <c r="AK27">
        <f>'Weekly SCE '!AO31-2000000</f>
        <v>2250791</v>
      </c>
      <c r="AL27">
        <f>'Weekly SCE '!AP31-2000000</f>
        <v>1266708</v>
      </c>
      <c r="AM27">
        <f>'Weekly SCE '!AQ31-2000000</f>
        <v>1562552</v>
      </c>
      <c r="AN27">
        <f>'Weekly SCE '!AR31-2000000</f>
        <v>1128224</v>
      </c>
      <c r="AO27">
        <f>'Weekly SCE '!AS31-2000000</f>
        <v>538897</v>
      </c>
      <c r="AP27">
        <f>'Weekly SCE '!AT31-2000000</f>
        <v>852306</v>
      </c>
      <c r="AQ27">
        <f>'Weekly SCE '!AU31-2000000</f>
        <v>609943</v>
      </c>
      <c r="AR27">
        <f>'Weekly SCE '!AV31-2000000</f>
        <v>494465</v>
      </c>
      <c r="AS27">
        <f>'Weekly SCE '!AW31-2000000</f>
        <v>341753</v>
      </c>
      <c r="AT27">
        <f>'Weekly SCE '!AX31-2000000</f>
        <v>1276883</v>
      </c>
      <c r="AU27">
        <f>'Weekly SCE '!AY31-2000000</f>
        <v>853792</v>
      </c>
      <c r="AV27">
        <f>'Weekly SCE '!AZ31-2000000</f>
        <v>596144</v>
      </c>
      <c r="AW27" s="6">
        <f t="shared" ref="AW27" si="24">AW64*100000</f>
        <v>-69076.800000000003</v>
      </c>
      <c r="AX27" s="6">
        <f t="shared" si="12"/>
        <v>3640590.0000000005</v>
      </c>
      <c r="AY27" s="6">
        <f t="shared" si="10"/>
        <v>76733.409600000028</v>
      </c>
      <c r="AZ27" s="6">
        <f t="shared" si="2"/>
        <v>4311933.2700000089</v>
      </c>
      <c r="BA27" s="5"/>
      <c r="BB27" s="5"/>
      <c r="BC27" s="6"/>
      <c r="BD27" s="5"/>
      <c r="BE27" s="12">
        <v>28</v>
      </c>
      <c r="BF27" s="12">
        <v>3640590.0000000005</v>
      </c>
      <c r="BG27" s="49">
        <v>4311933.2700000089</v>
      </c>
      <c r="BQ27" s="12">
        <v>28</v>
      </c>
      <c r="BR27" s="66">
        <f t="shared" si="6"/>
        <v>1.7795593019462443</v>
      </c>
    </row>
    <row r="28" spans="1:70">
      <c r="A28">
        <f t="shared" si="7"/>
        <v>20</v>
      </c>
      <c r="B28">
        <v>29</v>
      </c>
      <c r="D28">
        <v>15</v>
      </c>
      <c r="E28">
        <f>'Weekly SCE '!I32-2000000</f>
        <v>2523581</v>
      </c>
      <c r="F28">
        <f>'Weekly SCE '!J32-2000000</f>
        <v>2817238</v>
      </c>
      <c r="G28">
        <f>'Weekly SCE '!K32-2000000</f>
        <v>1813876</v>
      </c>
      <c r="H28">
        <f>'Weekly SCE '!L32-2000000</f>
        <v>1546293</v>
      </c>
      <c r="I28">
        <f>'Weekly SCE '!M32-2000000</f>
        <v>3352660</v>
      </c>
      <c r="J28">
        <f>'Weekly SCE '!N32-2000000</f>
        <v>2733068</v>
      </c>
      <c r="K28">
        <f>'Weekly SCE '!O32-2000000</f>
        <v>4587685</v>
      </c>
      <c r="L28">
        <f>'Weekly SCE '!P32-2000000</f>
        <v>3826836</v>
      </c>
      <c r="M28">
        <f>'Weekly SCE '!Q32-2000000</f>
        <v>3508801</v>
      </c>
      <c r="N28">
        <f>'Weekly SCE '!R32-2000000</f>
        <v>2260657</v>
      </c>
      <c r="O28">
        <f>'Weekly SCE '!S32-2000000</f>
        <v>1166378</v>
      </c>
      <c r="P28">
        <f>'Weekly SCE '!T32-2000000</f>
        <v>1479523</v>
      </c>
      <c r="Q28">
        <f>'Weekly SCE '!U32-2000000</f>
        <v>1148253</v>
      </c>
      <c r="R28">
        <f>'Weekly SCE '!V32-2000000</f>
        <v>2127439</v>
      </c>
      <c r="S28">
        <f>'Weekly SCE '!W32-2000000</f>
        <v>1862940</v>
      </c>
      <c r="T28">
        <f>'Weekly SCE '!X32-2000000</f>
        <v>2279315</v>
      </c>
      <c r="U28">
        <f>'Weekly SCE '!Y32-2000000</f>
        <v>907230</v>
      </c>
      <c r="V28">
        <f>'Weekly SCE '!Z32-2000000</f>
        <v>1308472</v>
      </c>
      <c r="W28">
        <f>'Weekly SCE '!AA32-2000000</f>
        <v>505748</v>
      </c>
      <c r="X28">
        <f>'Weekly SCE '!AB32-2000000</f>
        <v>1420846</v>
      </c>
      <c r="Y28">
        <f>'Weekly SCE '!AC32-2000000</f>
        <v>752505</v>
      </c>
      <c r="Z28">
        <f>'Weekly SCE '!AD32-2000000</f>
        <v>1215073</v>
      </c>
      <c r="AA28">
        <f>'Weekly SCE '!AE32-2000000</f>
        <v>1018618</v>
      </c>
      <c r="AB28">
        <f>'Weekly SCE '!AF32-2000000</f>
        <v>1471362</v>
      </c>
      <c r="AC28">
        <f>'Weekly SCE '!AG32-2000000</f>
        <v>1175114</v>
      </c>
      <c r="AD28">
        <f>'Weekly SCE '!AH32-2000000</f>
        <v>2269207</v>
      </c>
      <c r="AE28">
        <f>'Weekly SCE '!AI32-2000000</f>
        <v>1880983</v>
      </c>
      <c r="AF28">
        <f>'Weekly SCE '!AJ32-2000000</f>
        <v>1221286</v>
      </c>
      <c r="AG28">
        <f>'Weekly SCE '!AK32-2000000</f>
        <v>1210135</v>
      </c>
      <c r="AH28">
        <f>'Weekly SCE '!AL32-2000000</f>
        <v>1050859</v>
      </c>
      <c r="AI28">
        <f>'Weekly SCE '!AM32-2000000</f>
        <v>1096777</v>
      </c>
      <c r="AJ28">
        <f>'Weekly SCE '!AN32-2000000</f>
        <v>836943</v>
      </c>
      <c r="AK28">
        <f>'Weekly SCE '!AO32-2000000</f>
        <v>1257736</v>
      </c>
      <c r="AL28">
        <f>'Weekly SCE '!AP32-2000000</f>
        <v>862791</v>
      </c>
      <c r="AM28">
        <f>'Weekly SCE '!AQ32-2000000</f>
        <v>929898</v>
      </c>
      <c r="AN28">
        <f>'Weekly SCE '!AR32-2000000</f>
        <v>811120</v>
      </c>
      <c r="AO28">
        <f>'Weekly SCE '!AS32-2000000</f>
        <v>352875</v>
      </c>
      <c r="AP28">
        <f>'Weekly SCE '!AT32-2000000</f>
        <v>545164</v>
      </c>
      <c r="AQ28">
        <f>'Weekly SCE '!AU32-2000000</f>
        <v>390967</v>
      </c>
      <c r="AR28">
        <f>'Weekly SCE '!AV32-2000000</f>
        <v>411781</v>
      </c>
      <c r="AS28">
        <f>'Weekly SCE '!AW32-2000000</f>
        <v>302108</v>
      </c>
      <c r="AT28">
        <f>'Weekly SCE '!AX32-2000000</f>
        <v>650890</v>
      </c>
      <c r="AU28">
        <f>'Weekly SCE '!AY32-2000000</f>
        <v>827712</v>
      </c>
      <c r="AV28">
        <f>'Weekly SCE '!AZ32-2000000</f>
        <v>435019</v>
      </c>
      <c r="AW28" s="6">
        <f t="shared" ref="AW28" si="25">AW65*100000</f>
        <v>-57223.4</v>
      </c>
      <c r="AX28" s="6">
        <f t="shared" si="12"/>
        <v>2792070</v>
      </c>
      <c r="AY28" s="6">
        <f>AY65*100000</f>
        <v>64420.250800000023</v>
      </c>
      <c r="AZ28" s="6">
        <f t="shared" si="2"/>
        <v>3106909.3600000031</v>
      </c>
      <c r="BA28" s="5"/>
      <c r="BB28" s="5"/>
      <c r="BC28" s="6"/>
      <c r="BD28" s="5"/>
      <c r="BE28" s="12">
        <v>29</v>
      </c>
      <c r="BF28" s="12">
        <v>2792070</v>
      </c>
      <c r="BG28" s="49">
        <v>3106909.3600000031</v>
      </c>
      <c r="BQ28" s="12">
        <v>29</v>
      </c>
      <c r="BR28" s="66">
        <f t="shared" si="6"/>
        <v>2.0734512448087625</v>
      </c>
    </row>
    <row r="29" spans="1:70">
      <c r="A29">
        <f t="shared" si="7"/>
        <v>21</v>
      </c>
      <c r="B29">
        <v>30</v>
      </c>
      <c r="D29">
        <v>23</v>
      </c>
      <c r="E29">
        <f>'Weekly SCE '!I33-2000000</f>
        <v>2579213</v>
      </c>
      <c r="F29">
        <f>'Weekly SCE '!J33-2000000</f>
        <v>1936114</v>
      </c>
      <c r="G29">
        <f>'Weekly SCE '!K33-2000000</f>
        <v>1459218</v>
      </c>
      <c r="H29">
        <f>'Weekly SCE '!L33-2000000</f>
        <v>1638231</v>
      </c>
      <c r="I29">
        <f>'Weekly SCE '!M33-2000000</f>
        <v>1860255</v>
      </c>
      <c r="J29">
        <f>'Weekly SCE '!N33-2000000</f>
        <v>2216588</v>
      </c>
      <c r="K29">
        <f>'Weekly SCE '!O33-2000000</f>
        <v>4093600</v>
      </c>
      <c r="L29">
        <f>'Weekly SCE '!P33-2000000</f>
        <v>3549736</v>
      </c>
      <c r="M29">
        <f>'Weekly SCE '!Q33-2000000</f>
        <v>2946886</v>
      </c>
      <c r="N29">
        <f>'Weekly SCE '!R33-2000000</f>
        <v>2610735</v>
      </c>
      <c r="O29">
        <f>'Weekly SCE '!S33-2000000</f>
        <v>1225555</v>
      </c>
      <c r="P29">
        <f>'Weekly SCE '!T33-2000000</f>
        <v>1136521</v>
      </c>
      <c r="Q29">
        <f>'Weekly SCE '!U33-2000000</f>
        <v>621264</v>
      </c>
      <c r="R29">
        <f>'Weekly SCE '!V33-2000000</f>
        <v>1572364</v>
      </c>
      <c r="S29">
        <f>'Weekly SCE '!W33-2000000</f>
        <v>1537411</v>
      </c>
      <c r="T29">
        <f>'Weekly SCE '!X33-2000000</f>
        <v>1766745</v>
      </c>
      <c r="U29">
        <f>'Weekly SCE '!Y33-2000000</f>
        <v>1273786</v>
      </c>
      <c r="V29">
        <f>'Weekly SCE '!Z33-2000000</f>
        <v>853099</v>
      </c>
      <c r="W29">
        <f>'Weekly SCE '!AA33-2000000</f>
        <v>109015</v>
      </c>
      <c r="X29">
        <f>'Weekly SCE '!AB33-2000000</f>
        <v>1272037</v>
      </c>
      <c r="Y29">
        <f>'Weekly SCE '!AC33-2000000</f>
        <v>469983</v>
      </c>
      <c r="Z29">
        <f>'Weekly SCE '!AD33-2000000</f>
        <v>1058378</v>
      </c>
      <c r="AA29">
        <f>'Weekly SCE '!AE33-2000000</f>
        <v>899037</v>
      </c>
      <c r="AB29">
        <f>'Weekly SCE '!AF33-2000000</f>
        <v>1460342</v>
      </c>
      <c r="AC29">
        <f>'Weekly SCE '!AG33-2000000</f>
        <v>607047</v>
      </c>
      <c r="AD29">
        <f>'Weekly SCE '!AH33-2000000</f>
        <v>1512527</v>
      </c>
      <c r="AE29">
        <f>'Weekly SCE '!AI33-2000000</f>
        <v>1418840</v>
      </c>
      <c r="AF29">
        <f>'Weekly SCE '!AJ33-2000000</f>
        <v>1253842</v>
      </c>
      <c r="AG29">
        <f>'Weekly SCE '!AK33-2000000</f>
        <v>994634</v>
      </c>
      <c r="AH29">
        <f>'Weekly SCE '!AL33-2000000</f>
        <v>654238</v>
      </c>
      <c r="AI29">
        <f>'Weekly SCE '!AM33-2000000</f>
        <v>1017502</v>
      </c>
      <c r="AJ29">
        <f>'Weekly SCE '!AN33-2000000</f>
        <v>757165</v>
      </c>
      <c r="AK29">
        <f>'Weekly SCE '!AO33-2000000</f>
        <v>1175124</v>
      </c>
      <c r="AL29">
        <f>'Weekly SCE '!AP33-2000000</f>
        <v>658909</v>
      </c>
      <c r="AM29">
        <f>'Weekly SCE '!AQ33-2000000</f>
        <v>698183</v>
      </c>
      <c r="AN29">
        <f>'Weekly SCE '!AR33-2000000</f>
        <v>428796</v>
      </c>
      <c r="AO29">
        <f>'Weekly SCE '!AS33-2000000</f>
        <v>271331</v>
      </c>
      <c r="AP29">
        <f>'Weekly SCE '!AT33-2000000</f>
        <v>465129</v>
      </c>
      <c r="AQ29">
        <f>'Weekly SCE '!AU33-2000000</f>
        <v>313828</v>
      </c>
      <c r="AR29">
        <f>'Weekly SCE '!AV33-2000000</f>
        <v>269662</v>
      </c>
      <c r="AS29">
        <f>'Weekly SCE '!AW33-2000000</f>
        <v>185253</v>
      </c>
      <c r="AT29">
        <f>'Weekly SCE '!AX33-2000000</f>
        <v>551845</v>
      </c>
      <c r="AU29">
        <f>'Weekly SCE '!AY33-2000000</f>
        <v>506195</v>
      </c>
      <c r="AV29">
        <f>'Weekly SCE '!AZ33-2000000</f>
        <v>450874</v>
      </c>
      <c r="AW29" s="6">
        <f t="shared" ref="AW29" si="26">AW66*100000</f>
        <v>-49140.2</v>
      </c>
      <c r="AX29" s="6">
        <f t="shared" si="12"/>
        <v>2348840</v>
      </c>
      <c r="AY29" s="6">
        <f t="shared" si="10"/>
        <v>53833.42720000002</v>
      </c>
      <c r="AZ29" s="6">
        <f t="shared" si="2"/>
        <v>2127094.6900000069</v>
      </c>
      <c r="BA29" s="5"/>
      <c r="BB29" s="5"/>
      <c r="BC29" s="6"/>
      <c r="BD29" s="5"/>
      <c r="BE29" s="12">
        <v>30</v>
      </c>
      <c r="BF29" s="12">
        <v>2348840</v>
      </c>
      <c r="BG29" s="49">
        <v>2127094.6900000069</v>
      </c>
      <c r="BQ29" s="12">
        <v>30</v>
      </c>
      <c r="BR29" s="66">
        <f t="shared" si="6"/>
        <v>2.5308430063355498</v>
      </c>
    </row>
    <row r="30" spans="1:70">
      <c r="A30">
        <f t="shared" si="7"/>
        <v>22</v>
      </c>
      <c r="B30">
        <v>31</v>
      </c>
      <c r="D30">
        <v>29</v>
      </c>
      <c r="E30">
        <f>'Weekly SCE '!I34-2000000</f>
        <v>1963291</v>
      </c>
      <c r="F30">
        <f>'Weekly SCE '!J34-2000000</f>
        <v>1895957</v>
      </c>
      <c r="G30">
        <f>'Weekly SCE '!K34-2000000</f>
        <v>2962719</v>
      </c>
      <c r="H30">
        <f>'Weekly SCE '!L34-2000000</f>
        <v>1645205</v>
      </c>
      <c r="I30">
        <f>'Weekly SCE '!M34-2000000</f>
        <v>2319213</v>
      </c>
      <c r="J30">
        <f>'Weekly SCE '!N34-2000000</f>
        <v>1208654</v>
      </c>
      <c r="K30">
        <f>'Weekly SCE '!O34-2000000</f>
        <v>4111175</v>
      </c>
      <c r="L30">
        <f>'Weekly SCE '!P34-2000000</f>
        <v>3291799</v>
      </c>
      <c r="M30">
        <f>'Weekly SCE '!Q34-2000000</f>
        <v>2646788</v>
      </c>
      <c r="N30">
        <f>'Weekly SCE '!R34-2000000</f>
        <v>2678112</v>
      </c>
      <c r="O30">
        <f>'Weekly SCE '!S34-2000000</f>
        <v>1150434</v>
      </c>
      <c r="P30">
        <f>'Weekly SCE '!T34-2000000</f>
        <v>1308480</v>
      </c>
      <c r="Q30">
        <f>'Weekly SCE '!U34-2000000</f>
        <v>540851</v>
      </c>
      <c r="R30">
        <f>'Weekly SCE '!V34-2000000</f>
        <v>1811285</v>
      </c>
      <c r="S30">
        <f>'Weekly SCE '!W34-2000000</f>
        <v>1451233</v>
      </c>
      <c r="T30">
        <f>'Weekly SCE '!X34-2000000</f>
        <v>1242018</v>
      </c>
      <c r="U30">
        <f>'Weekly SCE '!Y34-2000000</f>
        <v>545771</v>
      </c>
      <c r="V30">
        <f>'Weekly SCE '!Z34-2000000</f>
        <v>439191</v>
      </c>
      <c r="W30">
        <f>'Weekly SCE '!AA34-2000000</f>
        <v>385573</v>
      </c>
      <c r="X30">
        <f>'Weekly SCE '!AB34-2000000</f>
        <v>1041756</v>
      </c>
      <c r="Y30">
        <f>'Weekly SCE '!AC34-2000000</f>
        <v>393839</v>
      </c>
      <c r="Z30">
        <f>'Weekly SCE '!AD34-2000000</f>
        <v>1071178</v>
      </c>
      <c r="AA30">
        <f>'Weekly SCE '!AE34-2000000</f>
        <v>806131</v>
      </c>
      <c r="AB30">
        <f>'Weekly SCE '!AF34-2000000</f>
        <v>1546956</v>
      </c>
      <c r="AC30">
        <f>'Weekly SCE '!AG34-2000000</f>
        <v>500681</v>
      </c>
      <c r="AD30">
        <f>'Weekly SCE '!AH34-2000000</f>
        <v>2045958</v>
      </c>
      <c r="AE30">
        <f>'Weekly SCE '!AI34-2000000</f>
        <v>1012482</v>
      </c>
      <c r="AF30">
        <f>'Weekly SCE '!AJ34-2000000</f>
        <v>704816</v>
      </c>
      <c r="AG30">
        <f>'Weekly SCE '!AK34-2000000</f>
        <v>765542</v>
      </c>
      <c r="AH30">
        <f>'Weekly SCE '!AL34-2000000</f>
        <v>546854</v>
      </c>
      <c r="AI30">
        <f>'Weekly SCE '!AM34-2000000</f>
        <v>978570</v>
      </c>
      <c r="AJ30">
        <f>'Weekly SCE '!AN34-2000000</f>
        <v>582925</v>
      </c>
      <c r="AK30">
        <f>'Weekly SCE '!AO34-2000000</f>
        <v>762964</v>
      </c>
      <c r="AL30">
        <f>'Weekly SCE '!AP34-2000000</f>
        <v>658909</v>
      </c>
      <c r="AM30">
        <f>'Weekly SCE '!AQ34-2000000</f>
        <v>580174</v>
      </c>
      <c r="AN30">
        <f>'Weekly SCE '!AR34-2000000</f>
        <v>371171</v>
      </c>
      <c r="AO30">
        <f>'Weekly SCE '!AS34-2000000</f>
        <v>233093</v>
      </c>
      <c r="AP30">
        <f>'Weekly SCE '!AT34-2000000</f>
        <v>348520</v>
      </c>
      <c r="AQ30">
        <f>'Weekly SCE '!AU34-2000000</f>
        <v>313706</v>
      </c>
      <c r="AR30">
        <f>'Weekly SCE '!AV34-2000000</f>
        <v>190329</v>
      </c>
      <c r="AS30">
        <f>'Weekly SCE '!AW34-2000000</f>
        <v>62865</v>
      </c>
      <c r="AT30">
        <f>'Weekly SCE '!AX34-2000000</f>
        <v>394769</v>
      </c>
      <c r="AU30">
        <f>'Weekly SCE '!AY34-2000000</f>
        <v>426096</v>
      </c>
      <c r="AV30">
        <f>'Weekly SCE '!AZ34-2000000</f>
        <v>426317</v>
      </c>
      <c r="AW30" s="6">
        <f t="shared" ref="AW30" si="27">AW67*100000</f>
        <v>-52473.599999999999</v>
      </c>
      <c r="AX30" s="6">
        <f t="shared" si="12"/>
        <v>2321560</v>
      </c>
      <c r="AY30" s="6">
        <f t="shared" si="10"/>
        <v>44752.892400000019</v>
      </c>
      <c r="AZ30" s="6">
        <f t="shared" si="2"/>
        <v>1393195.6799999853</v>
      </c>
      <c r="BA30" s="5"/>
      <c r="BB30" s="5"/>
      <c r="BC30" s="6"/>
      <c r="BD30" s="5"/>
      <c r="BE30" s="12">
        <v>31</v>
      </c>
      <c r="BF30" s="12">
        <v>2321560</v>
      </c>
      <c r="BG30" s="49">
        <v>1393195.6799999853</v>
      </c>
      <c r="BQ30" s="12">
        <v>31</v>
      </c>
      <c r="BR30" s="66">
        <f t="shared" si="6"/>
        <v>3.2122474281574354</v>
      </c>
    </row>
    <row r="31" spans="1:70">
      <c r="A31">
        <f t="shared" si="7"/>
        <v>23</v>
      </c>
      <c r="B31" s="4">
        <v>32</v>
      </c>
      <c r="C31" s="4" t="s">
        <v>9</v>
      </c>
      <c r="D31" s="4">
        <v>5</v>
      </c>
      <c r="E31">
        <f>'Weekly SCE '!I35-2000000</f>
        <v>2215817</v>
      </c>
      <c r="F31">
        <f>'Weekly SCE '!J35-2000000</f>
        <v>2105606</v>
      </c>
      <c r="G31">
        <f>'Weekly SCE '!K35-2000000</f>
        <v>1880239</v>
      </c>
      <c r="H31">
        <f>'Weekly SCE '!L35-2000000</f>
        <v>1414683</v>
      </c>
      <c r="I31">
        <f>'Weekly SCE '!M35-2000000</f>
        <v>1601141</v>
      </c>
      <c r="J31">
        <f>'Weekly SCE '!N35-2000000</f>
        <v>1637677</v>
      </c>
      <c r="K31">
        <f>'Weekly SCE '!O35-2000000</f>
        <v>2615198</v>
      </c>
      <c r="L31">
        <f>'Weekly SCE '!P35-2000000</f>
        <v>1507508</v>
      </c>
      <c r="M31">
        <f>'Weekly SCE '!Q35-2000000</f>
        <v>2322796</v>
      </c>
      <c r="N31">
        <f>'Weekly SCE '!R35-2000000</f>
        <v>2506494</v>
      </c>
      <c r="O31">
        <f>'Weekly SCE '!S35-2000000</f>
        <v>1016859</v>
      </c>
      <c r="P31">
        <f>'Weekly SCE '!T35-2000000</f>
        <v>1248578</v>
      </c>
      <c r="Q31">
        <f>'Weekly SCE '!U35-2000000</f>
        <v>378182</v>
      </c>
      <c r="R31">
        <f>'Weekly SCE '!V35-2000000</f>
        <v>850425</v>
      </c>
      <c r="S31">
        <f>'Weekly SCE '!W35-2000000</f>
        <v>1396304</v>
      </c>
      <c r="T31">
        <f>'Weekly SCE '!X35-2000000</f>
        <v>887728</v>
      </c>
      <c r="U31">
        <f>'Weekly SCE '!Y35-2000000</f>
        <v>393798</v>
      </c>
      <c r="V31">
        <f>'Weekly SCE '!Z35-2000000</f>
        <v>529956</v>
      </c>
      <c r="W31">
        <f>'Weekly SCE '!AA35-2000000</f>
        <v>505914</v>
      </c>
      <c r="X31">
        <f>'Weekly SCE '!AB35-2000000</f>
        <v>1079682</v>
      </c>
      <c r="Y31">
        <f>'Weekly SCE '!AC35-2000000</f>
        <v>231647</v>
      </c>
      <c r="Z31">
        <f>'Weekly SCE '!AD35-2000000</f>
        <v>604940</v>
      </c>
      <c r="AA31">
        <f>'Weekly SCE '!AE35-2000000</f>
        <v>737099</v>
      </c>
      <c r="AB31">
        <f>'Weekly SCE '!AF35-2000000</f>
        <v>1324358</v>
      </c>
      <c r="AC31">
        <f>'Weekly SCE '!AG35-2000000</f>
        <v>620651</v>
      </c>
      <c r="AD31">
        <f>'Weekly SCE '!AH35-2000000</f>
        <v>1307530</v>
      </c>
      <c r="AE31">
        <f>'Weekly SCE '!AI35-2000000</f>
        <v>1269648</v>
      </c>
      <c r="AF31">
        <f>'Weekly SCE '!AJ35-2000000</f>
        <v>591589</v>
      </c>
      <c r="AG31">
        <f>'Weekly SCE '!AK35-2000000</f>
        <v>769397</v>
      </c>
      <c r="AH31">
        <f>'Weekly SCE '!AL35-2000000</f>
        <v>511106</v>
      </c>
      <c r="AI31">
        <f>'Weekly SCE '!AM35-2000000</f>
        <v>872910</v>
      </c>
      <c r="AJ31">
        <f>'Weekly SCE '!AN35-2000000</f>
        <v>680921</v>
      </c>
      <c r="AK31">
        <f>'Weekly SCE '!AO35-2000000</f>
        <v>645670</v>
      </c>
      <c r="AL31">
        <f>'Weekly SCE '!AP35-2000000</f>
        <v>489774</v>
      </c>
      <c r="AM31">
        <f>'Weekly SCE '!AQ35-2000000</f>
        <v>494582</v>
      </c>
      <c r="AN31">
        <f>'Weekly SCE '!AR35-2000000</f>
        <v>306509</v>
      </c>
      <c r="AO31">
        <f>'Weekly SCE '!AS35-2000000</f>
        <v>316028</v>
      </c>
      <c r="AP31">
        <f>'Weekly SCE '!AT35-2000000</f>
        <v>308874</v>
      </c>
      <c r="AQ31">
        <f>'Weekly SCE '!AU35-2000000</f>
        <v>389128</v>
      </c>
      <c r="AR31">
        <f>'Weekly SCE '!AV35-2000000</f>
        <v>151977</v>
      </c>
      <c r="AS31">
        <f>'Weekly SCE '!AW35-2000000</f>
        <v>394491</v>
      </c>
      <c r="AT31">
        <f>'Weekly SCE '!AX35-2000000</f>
        <v>395654</v>
      </c>
      <c r="AU31">
        <f>'Weekly SCE '!AY35-2000000</f>
        <v>352334</v>
      </c>
      <c r="AV31">
        <f>'Weekly SCE '!AZ35-2000000</f>
        <v>508485</v>
      </c>
      <c r="AW31" s="6">
        <f t="shared" ref="AW31" si="28">AW68*100000</f>
        <v>-39062.699999999997</v>
      </c>
      <c r="AX31" s="6">
        <f t="shared" si="12"/>
        <v>1840270</v>
      </c>
      <c r="AY31" s="6">
        <f t="shared" si="10"/>
        <v>36958.60000000002</v>
      </c>
      <c r="AZ31" s="6">
        <f t="shared" si="2"/>
        <v>925918.74999999395</v>
      </c>
      <c r="BA31" s="5"/>
      <c r="BB31" s="5"/>
      <c r="BC31" s="6"/>
      <c r="BD31" s="5"/>
      <c r="BE31" s="12">
        <v>32</v>
      </c>
      <c r="BF31" s="12">
        <v>1840270</v>
      </c>
      <c r="BG31" s="49">
        <v>925918.74999999395</v>
      </c>
      <c r="BQ31" s="12">
        <v>32</v>
      </c>
      <c r="BR31" s="66">
        <f t="shared" si="6"/>
        <v>3.991559734587971</v>
      </c>
    </row>
    <row r="32" spans="1:70">
      <c r="A32">
        <f t="shared" si="7"/>
        <v>24</v>
      </c>
      <c r="B32">
        <v>33</v>
      </c>
      <c r="D32">
        <v>12</v>
      </c>
      <c r="E32">
        <f>'Weekly SCE '!I36-2000000</f>
        <v>3232568</v>
      </c>
      <c r="F32">
        <f>'Weekly SCE '!J36-2000000</f>
        <v>1398783</v>
      </c>
      <c r="G32">
        <f>'Weekly SCE '!K36-2000000</f>
        <v>892668</v>
      </c>
      <c r="H32">
        <f>'Weekly SCE '!L36-2000000</f>
        <v>1040699</v>
      </c>
      <c r="I32">
        <f>'Weekly SCE '!M36-2000000</f>
        <v>776636</v>
      </c>
      <c r="J32">
        <f>'Weekly SCE '!N36-2000000</f>
        <v>1447605</v>
      </c>
      <c r="K32">
        <f>'Weekly SCE '!O36-2000000</f>
        <v>2088114</v>
      </c>
      <c r="L32">
        <f>'Weekly SCE '!P36-2000000</f>
        <v>1998255</v>
      </c>
      <c r="M32">
        <f>'Weekly SCE '!Q36-2000000</f>
        <v>2154194</v>
      </c>
      <c r="N32">
        <f>'Weekly SCE '!R36-2000000</f>
        <v>2560770</v>
      </c>
      <c r="O32">
        <f>'Weekly SCE '!S36-2000000</f>
        <v>990363</v>
      </c>
      <c r="P32">
        <f>'Weekly SCE '!T36-2000000</f>
        <v>970938</v>
      </c>
      <c r="Q32">
        <f>'Weekly SCE '!U36-2000000</f>
        <v>360322</v>
      </c>
      <c r="R32">
        <f>'Weekly SCE '!V36-2000000</f>
        <v>840102</v>
      </c>
      <c r="S32">
        <f>'Weekly SCE '!W36-2000000</f>
        <v>578634</v>
      </c>
      <c r="T32">
        <f>'Weekly SCE '!X36-2000000</f>
        <v>499446</v>
      </c>
      <c r="U32">
        <f>'Weekly SCE '!Y36-2000000</f>
        <v>239121</v>
      </c>
      <c r="V32">
        <f>'Weekly SCE '!Z36-2000000</f>
        <v>462335</v>
      </c>
      <c r="W32">
        <f>'Weekly SCE '!AA36-2000000</f>
        <v>482382</v>
      </c>
      <c r="X32">
        <f>'Weekly SCE '!AB36-2000000</f>
        <v>991410</v>
      </c>
      <c r="Y32">
        <f>'Weekly SCE '!AC36-2000000</f>
        <v>191758</v>
      </c>
      <c r="Z32">
        <f>'Weekly SCE '!AD36-2000000</f>
        <v>404673</v>
      </c>
      <c r="AA32">
        <f>'Weekly SCE '!AE36-2000000</f>
        <v>618635</v>
      </c>
      <c r="AB32">
        <f>'Weekly SCE '!AF36-2000000</f>
        <v>1351785</v>
      </c>
      <c r="AC32">
        <f>'Weekly SCE '!AG36-2000000</f>
        <v>530413</v>
      </c>
      <c r="AD32">
        <f>'Weekly SCE '!AH36-2000000</f>
        <v>1234803</v>
      </c>
      <c r="AE32">
        <f>'Weekly SCE '!AI36-2000000</f>
        <v>1269648</v>
      </c>
      <c r="AF32">
        <f>'Weekly SCE '!AJ36-2000000</f>
        <v>580533</v>
      </c>
      <c r="AG32">
        <f>'Weekly SCE '!AK36-2000000</f>
        <v>769397</v>
      </c>
      <c r="AH32">
        <f>'Weekly SCE '!AL36-2000000</f>
        <v>511106</v>
      </c>
      <c r="AI32">
        <f>'Weekly SCE '!AM36-2000000</f>
        <v>843398</v>
      </c>
      <c r="AJ32">
        <f>'Weekly SCE '!AN36-2000000</f>
        <v>679178</v>
      </c>
      <c r="AK32">
        <f>'Weekly SCE '!AO36-2000000</f>
        <v>314354</v>
      </c>
      <c r="AL32">
        <f>'Weekly SCE '!AP36-2000000</f>
        <v>573906</v>
      </c>
      <c r="AM32">
        <f>'Weekly SCE '!AQ36-2000000</f>
        <v>389663</v>
      </c>
      <c r="AN32">
        <f>'Weekly SCE '!AR36-2000000</f>
        <v>306509</v>
      </c>
      <c r="AO32">
        <f>'Weekly SCE '!AS36-2000000</f>
        <v>434969</v>
      </c>
      <c r="AP32">
        <f>'Weekly SCE '!AT36-2000000</f>
        <v>308874</v>
      </c>
      <c r="AQ32">
        <f>'Weekly SCE '!AU36-2000000</f>
        <v>311736</v>
      </c>
      <c r="AR32">
        <f>'Weekly SCE '!AV36-2000000</f>
        <v>272239</v>
      </c>
      <c r="AS32">
        <f>'Weekly SCE '!AW36-2000000</f>
        <v>549683</v>
      </c>
      <c r="AT32">
        <f>'Weekly SCE '!AX36-2000000</f>
        <v>519512</v>
      </c>
      <c r="AU32">
        <f>'Weekly SCE '!AY36-2000000</f>
        <v>336778</v>
      </c>
      <c r="AV32">
        <f>'Weekly SCE '!AZ36-2000000</f>
        <v>421945</v>
      </c>
      <c r="AW32" s="6">
        <f t="shared" ref="AW32" si="29">AW69*100000</f>
        <v>-32410.1</v>
      </c>
      <c r="AX32" s="6">
        <f t="shared" si="12"/>
        <v>1586050</v>
      </c>
      <c r="AY32" s="6">
        <f t="shared" si="10"/>
        <v>30230.503599999993</v>
      </c>
      <c r="AZ32" s="6">
        <f t="shared" si="2"/>
        <v>745970.31999999215</v>
      </c>
      <c r="BA32" s="5"/>
      <c r="BB32" s="5"/>
      <c r="BC32" s="6"/>
      <c r="BD32" s="5"/>
      <c r="BE32" s="12">
        <v>33</v>
      </c>
      <c r="BF32" s="12">
        <v>1586050</v>
      </c>
      <c r="BG32" s="49">
        <v>745970.31999999215</v>
      </c>
      <c r="BQ32" s="12">
        <v>33</v>
      </c>
      <c r="BR32" s="66">
        <f t="shared" si="6"/>
        <v>4.0525075582095962</v>
      </c>
    </row>
    <row r="33" spans="1:91">
      <c r="A33">
        <f t="shared" si="7"/>
        <v>25</v>
      </c>
      <c r="B33">
        <v>34</v>
      </c>
      <c r="D33">
        <v>19</v>
      </c>
      <c r="E33">
        <f>'Weekly SCE '!I37-2000000</f>
        <v>2507735</v>
      </c>
      <c r="F33">
        <f>'Weekly SCE '!J37-2000000</f>
        <v>1703433</v>
      </c>
      <c r="G33">
        <f>'Weekly SCE '!K37-2000000</f>
        <v>1316070</v>
      </c>
      <c r="H33">
        <f>'Weekly SCE '!L37-2000000</f>
        <v>634625</v>
      </c>
      <c r="I33">
        <f>'Weekly SCE '!M37-2000000</f>
        <v>1178574</v>
      </c>
      <c r="J33">
        <f>'Weekly SCE '!N37-2000000</f>
        <v>1425265</v>
      </c>
      <c r="K33">
        <f>'Weekly SCE '!O37-2000000</f>
        <v>2235810</v>
      </c>
      <c r="L33">
        <f>'Weekly SCE '!P37-2000000</f>
        <v>2136731</v>
      </c>
      <c r="M33">
        <f>'Weekly SCE '!Q37-2000000</f>
        <v>2320060</v>
      </c>
      <c r="N33">
        <f>'Weekly SCE '!R37-2000000</f>
        <v>2442374</v>
      </c>
      <c r="O33">
        <f>'Weekly SCE '!S37-2000000</f>
        <v>757249</v>
      </c>
      <c r="P33">
        <f>'Weekly SCE '!T37-2000000</f>
        <v>1096200</v>
      </c>
      <c r="Q33">
        <f>'Weekly SCE '!U37-2000000</f>
        <v>695183</v>
      </c>
      <c r="R33">
        <f>'Weekly SCE '!V37-2000000</f>
        <v>661288</v>
      </c>
      <c r="S33">
        <f>'Weekly SCE '!W37-2000000</f>
        <v>672386</v>
      </c>
      <c r="T33">
        <f>'Weekly SCE '!X37-2000000</f>
        <v>579803</v>
      </c>
      <c r="U33">
        <f>'Weekly SCE '!Y37-2000000</f>
        <v>110491</v>
      </c>
      <c r="V33">
        <f>'Weekly SCE '!Z37-2000000</f>
        <v>109851</v>
      </c>
      <c r="W33">
        <f>'Weekly SCE '!AA37-2000000</f>
        <v>69442</v>
      </c>
      <c r="X33">
        <f>'Weekly SCE '!AB37-2000000</f>
        <v>1144599</v>
      </c>
      <c r="Y33">
        <f>'Weekly SCE '!AC37-2000000</f>
        <v>230341</v>
      </c>
      <c r="Z33">
        <f>'Weekly SCE '!AD37-2000000</f>
        <v>537866</v>
      </c>
      <c r="AA33">
        <f>'Weekly SCE '!AE37-2000000</f>
        <v>643076</v>
      </c>
      <c r="AB33">
        <f>'Weekly SCE '!AF37-2000000</f>
        <v>1386695</v>
      </c>
      <c r="AC33">
        <f>'Weekly SCE '!AG37-2000000</f>
        <v>510879</v>
      </c>
      <c r="AD33">
        <f>'Weekly SCE '!AH37-2000000</f>
        <v>2262682</v>
      </c>
      <c r="AE33">
        <f>'Weekly SCE '!AI37-2000000</f>
        <v>920516</v>
      </c>
      <c r="AF33">
        <f>'Weekly SCE '!AJ37-2000000</f>
        <v>580533</v>
      </c>
      <c r="AG33">
        <f>'Weekly SCE '!AK37-2000000</f>
        <v>893368</v>
      </c>
      <c r="AH33">
        <f>'Weekly SCE '!AL37-2000000</f>
        <v>900153</v>
      </c>
      <c r="AI33">
        <f>'Weekly SCE '!AM37-2000000</f>
        <v>843547</v>
      </c>
      <c r="AJ33">
        <f>'Weekly SCE '!AN37-2000000</f>
        <v>892243</v>
      </c>
      <c r="AK33">
        <f>'Weekly SCE '!AO37-2000000</f>
        <v>149396</v>
      </c>
      <c r="AL33">
        <f>'Weekly SCE '!AP37-2000000</f>
        <v>694340</v>
      </c>
      <c r="AM33">
        <f>'Weekly SCE '!AQ37-2000000</f>
        <v>870649</v>
      </c>
      <c r="AN33">
        <f>'Weekly SCE '!AR37-2000000</f>
        <v>306509</v>
      </c>
      <c r="AO33">
        <f>'Weekly SCE '!AS37-2000000</f>
        <v>876133</v>
      </c>
      <c r="AP33">
        <f>'Weekly SCE '!AT37-2000000</f>
        <v>272607</v>
      </c>
      <c r="AQ33">
        <f>'Weekly SCE '!AU37-2000000</f>
        <v>334839</v>
      </c>
      <c r="AR33">
        <f>'Weekly SCE '!AV37-2000000</f>
        <v>272239</v>
      </c>
      <c r="AS33">
        <f>'Weekly SCE '!AW37-2000000</f>
        <v>148812</v>
      </c>
      <c r="AT33">
        <f>'Weekly SCE '!AX37-2000000</f>
        <v>1648681</v>
      </c>
      <c r="AU33">
        <f>'Weekly SCE '!AY37-2000000</f>
        <v>569880</v>
      </c>
      <c r="AV33">
        <f>'Weekly SCE '!AZ37-2000000</f>
        <v>540552</v>
      </c>
      <c r="AW33" s="6">
        <f t="shared" ref="AW33" si="30">AW70*100000</f>
        <v>-26286.100000000002</v>
      </c>
      <c r="AX33" s="6">
        <f t="shared" si="12"/>
        <v>1518710</v>
      </c>
      <c r="AY33" s="6">
        <f t="shared" si="10"/>
        <v>24348.556800000031</v>
      </c>
      <c r="AZ33" s="6">
        <f t="shared" si="2"/>
        <v>874056.80999999621</v>
      </c>
      <c r="BA33" s="5"/>
      <c r="BB33" s="5"/>
      <c r="BC33" s="6"/>
      <c r="BD33" s="5"/>
      <c r="BE33" s="12">
        <v>34</v>
      </c>
      <c r="BF33" s="12">
        <v>1518710</v>
      </c>
      <c r="BG33" s="49">
        <v>874056.80999999621</v>
      </c>
      <c r="BQ33" s="12">
        <v>34</v>
      </c>
      <c r="BR33" s="66">
        <f t="shared" si="6"/>
        <v>2.7856949938986384</v>
      </c>
    </row>
    <row r="34" spans="1:91">
      <c r="A34">
        <f t="shared" si="7"/>
        <v>26</v>
      </c>
      <c r="B34">
        <v>35</v>
      </c>
      <c r="D34">
        <v>26</v>
      </c>
      <c r="E34">
        <f>'Weekly SCE '!I38-2000000</f>
        <v>1990308</v>
      </c>
      <c r="F34">
        <f>'Weekly SCE '!J38-2000000</f>
        <v>1172691</v>
      </c>
      <c r="G34">
        <f>'Weekly SCE '!K38-2000000</f>
        <v>485185</v>
      </c>
      <c r="H34">
        <f>'Weekly SCE '!L38-2000000</f>
        <v>913778</v>
      </c>
      <c r="I34">
        <f>'Weekly SCE '!M38-2000000</f>
        <v>1512449</v>
      </c>
      <c r="J34">
        <f>'Weekly SCE '!N38-2000000</f>
        <v>2133895</v>
      </c>
      <c r="K34">
        <f>'Weekly SCE '!O38-2000000</f>
        <v>2776480</v>
      </c>
      <c r="L34">
        <f>'Weekly SCE '!P38-2000000</f>
        <v>1883027</v>
      </c>
      <c r="M34">
        <f>'Weekly SCE '!Q38-2000000</f>
        <v>1834258</v>
      </c>
      <c r="N34">
        <f>'Weekly SCE '!R38-2000000</f>
        <v>2676012</v>
      </c>
      <c r="O34">
        <f>'Weekly SCE '!S38-2000000</f>
        <v>1305949</v>
      </c>
      <c r="P34">
        <f>'Weekly SCE '!T38-2000000</f>
        <v>975445</v>
      </c>
      <c r="Q34">
        <f>'Weekly SCE '!U38-2000000</f>
        <v>689811</v>
      </c>
      <c r="R34">
        <f>'Weekly SCE '!V38-2000000</f>
        <v>1040643</v>
      </c>
      <c r="S34">
        <f>'Weekly SCE '!W38-2000000</f>
        <v>1124376</v>
      </c>
      <c r="T34">
        <f>'Weekly SCE '!X38-2000000</f>
        <v>755014</v>
      </c>
      <c r="U34">
        <f>'Weekly SCE '!Y38-2000000</f>
        <v>274615</v>
      </c>
      <c r="V34">
        <f>'Weekly SCE '!Z38-2000000</f>
        <v>656183</v>
      </c>
      <c r="W34">
        <f>'Weekly SCE '!AA38-2000000</f>
        <v>538904</v>
      </c>
      <c r="X34">
        <f>'Weekly SCE '!AB38-2000000</f>
        <v>753223</v>
      </c>
      <c r="Y34">
        <f>'Weekly SCE '!AC38-2000000</f>
        <v>1095542</v>
      </c>
      <c r="Z34">
        <f>'Weekly SCE '!AD38-2000000</f>
        <v>769061</v>
      </c>
      <c r="AA34">
        <f>'Weekly SCE '!AE38-2000000</f>
        <v>801987</v>
      </c>
      <c r="AB34">
        <f>'Weekly SCE '!AF38-2000000</f>
        <v>2738522</v>
      </c>
      <c r="AC34">
        <f>'Weekly SCE '!AG38-2000000</f>
        <v>896423</v>
      </c>
      <c r="AD34">
        <f>'Weekly SCE '!AH38-2000000</f>
        <v>1458021</v>
      </c>
      <c r="AE34">
        <f>'Weekly SCE '!AI38-2000000</f>
        <v>1157676</v>
      </c>
      <c r="AF34">
        <f>'Weekly SCE '!AJ38-2000000</f>
        <v>595150</v>
      </c>
      <c r="AG34">
        <f>'Weekly SCE '!AK38-2000000</f>
        <v>1397898</v>
      </c>
      <c r="AH34">
        <f>'Weekly SCE '!AL38-2000000</f>
        <v>872319</v>
      </c>
      <c r="AI34">
        <f>'Weekly SCE '!AM38-2000000</f>
        <v>761915</v>
      </c>
      <c r="AJ34">
        <f>'Weekly SCE '!AN38-2000000</f>
        <v>933129</v>
      </c>
      <c r="AK34">
        <f>'Weekly SCE '!AO38-2000000</f>
        <v>815664</v>
      </c>
      <c r="AL34">
        <f>'Weekly SCE '!AP38-2000000</f>
        <v>650522</v>
      </c>
      <c r="AM34">
        <f>'Weekly SCE '!AQ38-2000000</f>
        <v>604664</v>
      </c>
      <c r="AN34">
        <f>'Weekly SCE '!AR38-2000000</f>
        <v>514384</v>
      </c>
      <c r="AO34">
        <f>'Weekly SCE '!AS38-2000000</f>
        <v>912151</v>
      </c>
      <c r="AP34">
        <f>'Weekly SCE '!AT38-2000000</f>
        <v>390100</v>
      </c>
      <c r="AQ34">
        <f>'Weekly SCE '!AU38-2000000</f>
        <v>358185</v>
      </c>
      <c r="AR34">
        <f>'Weekly SCE '!AV38-2000000</f>
        <v>511758</v>
      </c>
      <c r="AS34">
        <f>'Weekly SCE '!AW38-2000000</f>
        <v>430640</v>
      </c>
      <c r="AT34">
        <f>'Weekly SCE '!AX38-2000000</f>
        <v>1433546</v>
      </c>
      <c r="AU34">
        <f>'Weekly SCE '!AY38-2000000</f>
        <v>1293994</v>
      </c>
      <c r="AV34">
        <f>'Weekly SCE '!AZ38-2000000</f>
        <v>888086</v>
      </c>
      <c r="AW34" s="6">
        <f t="shared" ref="AW34" si="31">AW71*100000</f>
        <v>-21240.3</v>
      </c>
      <c r="AX34" s="6">
        <f t="shared" si="12"/>
        <v>1568820</v>
      </c>
      <c r="AY34" s="6">
        <f t="shared" si="10"/>
        <v>19092.713200000057</v>
      </c>
      <c r="AZ34" s="6">
        <f t="shared" si="2"/>
        <v>1330884.639999988</v>
      </c>
      <c r="BA34" s="5"/>
      <c r="BB34" s="5"/>
      <c r="BC34" s="6"/>
      <c r="BD34" s="5"/>
      <c r="BE34" s="12">
        <v>35</v>
      </c>
      <c r="BF34" s="12">
        <v>1568820</v>
      </c>
      <c r="BG34" s="49">
        <v>1330884.639999988</v>
      </c>
      <c r="BQ34" s="12">
        <v>35</v>
      </c>
      <c r="BR34" s="66">
        <f t="shared" si="6"/>
        <v>1.434588139810542</v>
      </c>
    </row>
    <row r="35" spans="1:91">
      <c r="A35">
        <f t="shared" si="7"/>
        <v>27</v>
      </c>
      <c r="B35">
        <v>36</v>
      </c>
      <c r="C35" t="s">
        <v>10</v>
      </c>
      <c r="D35">
        <v>2</v>
      </c>
      <c r="E35">
        <f>'Weekly SCE '!I39-2000000</f>
        <v>2080058</v>
      </c>
      <c r="F35">
        <f>'Weekly SCE '!J39-2000000</f>
        <v>1447684</v>
      </c>
      <c r="G35">
        <f>'Weekly SCE '!K39-2000000</f>
        <v>1148255</v>
      </c>
      <c r="H35">
        <f>'Weekly SCE '!L39-2000000</f>
        <v>1423877</v>
      </c>
      <c r="I35">
        <f>'Weekly SCE '!M39-2000000</f>
        <v>1757951</v>
      </c>
      <c r="J35">
        <f>'Weekly SCE '!N39-2000000</f>
        <v>2083737</v>
      </c>
      <c r="K35">
        <f>'Weekly SCE '!O39-2000000</f>
        <v>2923983</v>
      </c>
      <c r="L35">
        <f>'Weekly SCE '!P39-2000000</f>
        <v>2145735</v>
      </c>
      <c r="M35">
        <f>'Weekly SCE '!Q39-2000000</f>
        <v>2268777</v>
      </c>
      <c r="N35">
        <f>'Weekly SCE '!R39-2000000</f>
        <v>2164150</v>
      </c>
      <c r="O35">
        <f>'Weekly SCE '!S39-2000000</f>
        <v>1653607</v>
      </c>
      <c r="P35">
        <f>'Weekly SCE '!T39-2000000</f>
        <v>1162120</v>
      </c>
      <c r="Q35">
        <f>'Weekly SCE '!U39-2000000</f>
        <v>957682</v>
      </c>
      <c r="R35">
        <f>'Weekly SCE '!V39-2000000</f>
        <v>1481890</v>
      </c>
      <c r="S35">
        <f>'Weekly SCE '!W39-2000000</f>
        <v>2340828</v>
      </c>
      <c r="T35">
        <f>'Weekly SCE '!X39-2000000</f>
        <v>1004125</v>
      </c>
      <c r="U35">
        <f>'Weekly SCE '!Y39-2000000</f>
        <v>1068910</v>
      </c>
      <c r="V35">
        <f>'Weekly SCE '!Z39-2000000</f>
        <v>571122</v>
      </c>
      <c r="W35">
        <f>'Weekly SCE '!AA39-2000000</f>
        <v>954199</v>
      </c>
      <c r="X35">
        <f>'Weekly SCE '!AB39-2000000</f>
        <v>901389</v>
      </c>
      <c r="Y35">
        <f>'Weekly SCE '!AC39-2000000</f>
        <v>1879048</v>
      </c>
      <c r="Z35">
        <f>'Weekly SCE '!AD39-2000000</f>
        <v>1231282</v>
      </c>
      <c r="AA35">
        <f>'Weekly SCE '!AE39-2000000</f>
        <v>1294647</v>
      </c>
      <c r="AB35">
        <f>'Weekly SCE '!AF39-2000000</f>
        <v>2840993</v>
      </c>
      <c r="AC35">
        <f>'Weekly SCE '!AG39-2000000</f>
        <v>2445264</v>
      </c>
      <c r="AD35">
        <f>'Weekly SCE '!AH39-2000000</f>
        <v>1929836</v>
      </c>
      <c r="AE35">
        <f>'Weekly SCE '!AI39-2000000</f>
        <v>1235505</v>
      </c>
      <c r="AF35">
        <f>'Weekly SCE '!AJ39-2000000</f>
        <v>1189153</v>
      </c>
      <c r="AG35">
        <f>'Weekly SCE '!AK39-2000000</f>
        <v>1557461</v>
      </c>
      <c r="AH35">
        <f>'Weekly SCE '!AL39-2000000</f>
        <v>2440701</v>
      </c>
      <c r="AI35">
        <f>'Weekly SCE '!AM39-2000000</f>
        <v>956801</v>
      </c>
      <c r="AJ35">
        <f>'Weekly SCE '!AN39-2000000</f>
        <v>937508</v>
      </c>
      <c r="AK35">
        <f>'Weekly SCE '!AO39-2000000</f>
        <v>1806300</v>
      </c>
      <c r="AL35">
        <f>'Weekly SCE '!AP39-2000000</f>
        <v>1504258</v>
      </c>
      <c r="AM35">
        <f>'Weekly SCE '!AQ39-2000000</f>
        <v>1747913</v>
      </c>
      <c r="AN35">
        <f>'Weekly SCE '!AR39-2000000</f>
        <v>593417</v>
      </c>
      <c r="AO35">
        <f>'Weekly SCE '!AS39-2000000</f>
        <v>1183742</v>
      </c>
      <c r="AP35">
        <f>'Weekly SCE '!AT39-2000000</f>
        <v>747137</v>
      </c>
      <c r="AQ35">
        <f>'Weekly SCE '!AU39-2000000</f>
        <v>762500</v>
      </c>
      <c r="AR35">
        <f>'Weekly SCE '!AV39-2000000</f>
        <v>1746401</v>
      </c>
      <c r="AS35">
        <f>'Weekly SCE '!AW39-2000000</f>
        <v>1026730</v>
      </c>
      <c r="AT35">
        <f>'Weekly SCE '!AX39-2000000</f>
        <v>1914021</v>
      </c>
      <c r="AU35">
        <f>'Weekly SCE '!AY39-2000000</f>
        <v>2155265</v>
      </c>
      <c r="AV35">
        <f>'Weekly SCE '!AZ39-2000000</f>
        <v>763750</v>
      </c>
      <c r="AW35" s="6">
        <f t="shared" ref="AW35" si="32">AW72*100000</f>
        <v>-12389</v>
      </c>
      <c r="AX35" s="6">
        <f t="shared" si="12"/>
        <v>1810569.9999999998</v>
      </c>
      <c r="AY35" s="6">
        <f t="shared" si="10"/>
        <v>14242.926400000044</v>
      </c>
      <c r="AZ35" s="6">
        <f t="shared" si="2"/>
        <v>2137160.2300000004</v>
      </c>
      <c r="BA35" s="5"/>
      <c r="BB35" s="5"/>
      <c r="BC35" s="6"/>
      <c r="BD35" s="5"/>
      <c r="BE35" s="12">
        <v>36</v>
      </c>
      <c r="BF35" s="12">
        <v>1810569.9999999998</v>
      </c>
      <c r="BG35" s="49">
        <v>2137160.2300000004</v>
      </c>
      <c r="BQ35" s="12">
        <v>36</v>
      </c>
      <c r="BR35" s="66">
        <f t="shared" si="6"/>
        <v>0.66644167339760207</v>
      </c>
    </row>
    <row r="36" spans="1:91">
      <c r="A36">
        <f t="shared" si="7"/>
        <v>28</v>
      </c>
      <c r="B36">
        <v>37</v>
      </c>
      <c r="D36">
        <v>9</v>
      </c>
      <c r="E36">
        <f>'Weekly SCE '!I40-2000000</f>
        <v>4780605</v>
      </c>
      <c r="F36">
        <f>'Weekly SCE '!J40-2000000</f>
        <v>1357027</v>
      </c>
      <c r="G36">
        <f>'Weekly SCE '!K40-2000000</f>
        <v>1109730</v>
      </c>
      <c r="H36">
        <f>'Weekly SCE '!L40-2000000</f>
        <v>1950011</v>
      </c>
      <c r="I36">
        <f>'Weekly SCE '!M40-2000000</f>
        <v>2419210</v>
      </c>
      <c r="J36">
        <f>'Weekly SCE '!N40-2000000</f>
        <v>3896216</v>
      </c>
      <c r="K36">
        <f>'Weekly SCE '!O40-2000000</f>
        <v>3297074</v>
      </c>
      <c r="L36">
        <f>'Weekly SCE '!P40-2000000</f>
        <v>2376373</v>
      </c>
      <c r="M36">
        <f>'Weekly SCE '!Q40-2000000</f>
        <v>2401468</v>
      </c>
      <c r="N36">
        <f>'Weekly SCE '!R40-2000000</f>
        <v>1820130</v>
      </c>
      <c r="O36">
        <f>'Weekly SCE '!S40-2000000</f>
        <v>1389905</v>
      </c>
      <c r="P36">
        <f>'Weekly SCE '!T40-2000000</f>
        <v>3096059</v>
      </c>
      <c r="Q36">
        <f>'Weekly SCE '!U40-2000000</f>
        <v>1685334</v>
      </c>
      <c r="R36">
        <f>'Weekly SCE '!V40-2000000</f>
        <v>1964841</v>
      </c>
      <c r="S36">
        <f>'Weekly SCE '!W40-2000000</f>
        <v>3657863</v>
      </c>
      <c r="T36">
        <f>'Weekly SCE '!X40-2000000</f>
        <v>2438869</v>
      </c>
      <c r="U36">
        <f>'Weekly SCE '!Y40-2000000</f>
        <v>1012614</v>
      </c>
      <c r="V36">
        <f>'Weekly SCE '!Z40-2000000</f>
        <v>4101955</v>
      </c>
      <c r="W36">
        <f>'Weekly SCE '!AA40-2000000</f>
        <v>1109759</v>
      </c>
      <c r="X36">
        <f>'Weekly SCE '!AB40-2000000</f>
        <v>1562093</v>
      </c>
      <c r="Y36">
        <f>'Weekly SCE '!AC40-2000000</f>
        <v>2684634</v>
      </c>
      <c r="Z36">
        <f>'Weekly SCE '!AD40-2000000</f>
        <v>2105429</v>
      </c>
      <c r="AA36">
        <f>'Weekly SCE '!AE40-2000000</f>
        <v>2816351</v>
      </c>
      <c r="AB36">
        <f>'Weekly SCE '!AF40-2000000</f>
        <v>4086828</v>
      </c>
      <c r="AC36">
        <f>'Weekly SCE '!AG40-2000000</f>
        <v>3792419</v>
      </c>
      <c r="AD36">
        <f>'Weekly SCE '!AH40-2000000</f>
        <v>3061039</v>
      </c>
      <c r="AE36">
        <f>'Weekly SCE '!AI40-2000000</f>
        <v>1430256</v>
      </c>
      <c r="AF36">
        <f>'Weekly SCE '!AJ40-2000000</f>
        <v>1274750</v>
      </c>
      <c r="AG36">
        <f>'Weekly SCE '!AK40-2000000</f>
        <v>3868720</v>
      </c>
      <c r="AH36">
        <f>'Weekly SCE '!AL40-2000000</f>
        <v>2654170</v>
      </c>
      <c r="AI36">
        <f>'Weekly SCE '!AM40-2000000</f>
        <v>1838140</v>
      </c>
      <c r="AJ36">
        <f>'Weekly SCE '!AN40-2000000</f>
        <v>1979351</v>
      </c>
      <c r="AK36">
        <f>'Weekly SCE '!AO40-2000000</f>
        <v>1390326</v>
      </c>
      <c r="AL36">
        <f>'Weekly SCE '!AP40-2000000</f>
        <v>2609808</v>
      </c>
      <c r="AM36">
        <f>'Weekly SCE '!AQ40-2000000</f>
        <v>3258229</v>
      </c>
      <c r="AN36">
        <f>'Weekly SCE '!AR40-2000000</f>
        <v>1584857</v>
      </c>
      <c r="AO36">
        <f>'Weekly SCE '!AS40-2000000</f>
        <v>2735165</v>
      </c>
      <c r="AP36">
        <f>'Weekly SCE '!AT40-2000000</f>
        <v>1252711</v>
      </c>
      <c r="AQ36">
        <f>'Weekly SCE '!AU40-2000000</f>
        <v>1269572</v>
      </c>
      <c r="AR36">
        <f>'Weekly SCE '!AV40-2000000</f>
        <v>2500933</v>
      </c>
      <c r="AS36">
        <f>'Weekly SCE '!AW40-2000000</f>
        <v>2330862</v>
      </c>
      <c r="AT36">
        <f>'Weekly SCE '!AX40-2000000</f>
        <v>2410892</v>
      </c>
      <c r="AU36">
        <f>'Weekly SCE '!AY40-2000000</f>
        <v>2835670</v>
      </c>
      <c r="AV36">
        <f>'Weekly SCE '!AZ40-2000000</f>
        <v>2281779</v>
      </c>
      <c r="AW36" s="6">
        <f t="shared" ref="AW36" si="33">AW73*100000</f>
        <v>-7075.41</v>
      </c>
      <c r="AX36" s="6">
        <f t="shared" si="12"/>
        <v>2563740</v>
      </c>
      <c r="AY36" s="6">
        <f t="shared" si="10"/>
        <v>9579.1499999999814</v>
      </c>
      <c r="AZ36" s="6">
        <f t="shared" si="2"/>
        <v>3313590.0000000051</v>
      </c>
      <c r="BA36" s="5"/>
      <c r="BB36" s="5"/>
      <c r="BC36" s="6"/>
      <c r="BD36" s="5"/>
      <c r="BE36" s="12">
        <v>37</v>
      </c>
      <c r="BF36" s="12">
        <v>2563740</v>
      </c>
      <c r="BG36" s="49">
        <v>3313590.0000000051</v>
      </c>
      <c r="BQ36" s="12">
        <v>37</v>
      </c>
      <c r="BR36" s="66">
        <f t="shared" si="6"/>
        <v>0.28908676088471918</v>
      </c>
    </row>
    <row r="37" spans="1:91">
      <c r="A37">
        <f t="shared" si="7"/>
        <v>29</v>
      </c>
      <c r="B37">
        <v>38</v>
      </c>
      <c r="D37">
        <v>16</v>
      </c>
      <c r="E37">
        <f>'Weekly SCE '!I41-2000000</f>
        <v>8041093</v>
      </c>
      <c r="F37">
        <f>'Weekly SCE '!J41-2000000</f>
        <v>4376845</v>
      </c>
      <c r="G37">
        <f>'Weekly SCE '!K41-2000000</f>
        <v>2092036</v>
      </c>
      <c r="H37">
        <f>'Weekly SCE '!L41-2000000</f>
        <v>3998920</v>
      </c>
      <c r="I37">
        <f>'Weekly SCE '!M41-2000000</f>
        <v>2091843</v>
      </c>
      <c r="J37">
        <f>'Weekly SCE '!N41-2000000</f>
        <v>8125710</v>
      </c>
      <c r="K37">
        <f>'Weekly SCE '!O41-2000000</f>
        <v>4498222</v>
      </c>
      <c r="L37">
        <f>'Weekly SCE '!P41-2000000</f>
        <v>2973175</v>
      </c>
      <c r="M37">
        <f>'Weekly SCE '!Q41-2000000</f>
        <v>2514247</v>
      </c>
      <c r="N37">
        <f>'Weekly SCE '!R41-2000000</f>
        <v>2046368</v>
      </c>
      <c r="O37">
        <f>'Weekly SCE '!S41-2000000</f>
        <v>2796952</v>
      </c>
      <c r="P37">
        <f>'Weekly SCE '!T41-2000000</f>
        <v>3732488</v>
      </c>
      <c r="Q37">
        <f>'Weekly SCE '!U41-2000000</f>
        <v>2226990</v>
      </c>
      <c r="R37">
        <f>'Weekly SCE '!V41-2000000</f>
        <v>2609219</v>
      </c>
      <c r="S37">
        <f>'Weekly SCE '!W41-2000000</f>
        <v>3891279</v>
      </c>
      <c r="T37">
        <f>'Weekly SCE '!X41-2000000</f>
        <v>2692641</v>
      </c>
      <c r="U37">
        <f>'Weekly SCE '!Y41-2000000</f>
        <v>2298648</v>
      </c>
      <c r="V37">
        <f>'Weekly SCE '!Z41-2000000</f>
        <v>4883972</v>
      </c>
      <c r="W37">
        <f>'Weekly SCE '!AA41-2000000</f>
        <v>2623261</v>
      </c>
      <c r="X37">
        <f>'Weekly SCE '!AB41-2000000</f>
        <v>2136271</v>
      </c>
      <c r="Y37">
        <f>'Weekly SCE '!AC41-2000000</f>
        <v>3224215</v>
      </c>
      <c r="Z37">
        <f>'Weekly SCE '!AD41-2000000</f>
        <v>2904796</v>
      </c>
      <c r="AA37">
        <f>'Weekly SCE '!AE41-2000000</f>
        <v>4435121</v>
      </c>
      <c r="AB37">
        <f>'Weekly SCE '!AF41-2000000</f>
        <v>4974013</v>
      </c>
      <c r="AC37">
        <f>'Weekly SCE '!AG41-2000000</f>
        <v>6860188</v>
      </c>
      <c r="AD37">
        <f>'Weekly SCE '!AH41-2000000</f>
        <v>7536211</v>
      </c>
      <c r="AE37">
        <f>'Weekly SCE '!AI41-2000000</f>
        <v>5103976</v>
      </c>
      <c r="AF37">
        <f>'Weekly SCE '!AJ41-2000000</f>
        <v>2206234</v>
      </c>
      <c r="AG37">
        <f>'Weekly SCE '!AK41-2000000</f>
        <v>5086557</v>
      </c>
      <c r="AH37">
        <f>'Weekly SCE '!AL41-2000000</f>
        <v>4729313</v>
      </c>
      <c r="AI37">
        <f>'Weekly SCE '!AM41-2000000</f>
        <v>4944359</v>
      </c>
      <c r="AJ37">
        <f>'Weekly SCE '!AN41-2000000</f>
        <v>3655700</v>
      </c>
      <c r="AK37">
        <f>'Weekly SCE '!AO41-2000000</f>
        <v>1787249</v>
      </c>
      <c r="AL37">
        <f>'Weekly SCE '!AP41-2000000</f>
        <v>3845253</v>
      </c>
      <c r="AM37">
        <f>'Weekly SCE '!AQ41-2000000</f>
        <v>2163651</v>
      </c>
      <c r="AN37">
        <f>'Weekly SCE '!AR41-2000000</f>
        <v>2979408</v>
      </c>
      <c r="AO37">
        <f>'Weekly SCE '!AS41-2000000</f>
        <v>4504202</v>
      </c>
      <c r="AP37">
        <f>'Weekly SCE '!AT41-2000000</f>
        <v>1831115</v>
      </c>
      <c r="AQ37">
        <f>'Weekly SCE '!AU41-2000000</f>
        <v>3244445</v>
      </c>
      <c r="AR37">
        <f>'Weekly SCE '!AV41-2000000</f>
        <v>4820597</v>
      </c>
      <c r="AS37">
        <f>'Weekly SCE '!AW41-2000000</f>
        <v>2429216</v>
      </c>
      <c r="AT37">
        <f>'Weekly SCE '!AX41-2000000</f>
        <v>6188657</v>
      </c>
      <c r="AU37">
        <f>'Weekly SCE '!AY41-2000000</f>
        <v>5839134</v>
      </c>
      <c r="AV37">
        <f>'Weekly SCE '!AZ41-2000000</f>
        <v>3096155</v>
      </c>
      <c r="AW37" s="6">
        <f t="shared" ref="AW37" si="34">AW74*100000</f>
        <v>1289.6400000000001</v>
      </c>
      <c r="AX37" s="6">
        <f t="shared" si="12"/>
        <v>3805070</v>
      </c>
      <c r="AY37" s="6">
        <f t="shared" si="10"/>
        <v>4881.3376000000017</v>
      </c>
      <c r="AZ37" s="6">
        <f t="shared" si="2"/>
        <v>4880880.37</v>
      </c>
      <c r="BA37" s="5"/>
      <c r="BB37" s="5"/>
      <c r="BC37" s="6"/>
      <c r="BD37" s="5"/>
      <c r="BE37" s="12">
        <v>38</v>
      </c>
      <c r="BF37" s="12">
        <v>3805070</v>
      </c>
      <c r="BG37" s="49">
        <v>4880880.37</v>
      </c>
      <c r="BQ37" s="12">
        <v>38</v>
      </c>
      <c r="BR37" s="66">
        <f t="shared" si="6"/>
        <v>0.10000936777723159</v>
      </c>
    </row>
    <row r="38" spans="1:91">
      <c r="A38">
        <f t="shared" si="7"/>
        <v>30</v>
      </c>
      <c r="B38" s="4">
        <v>39</v>
      </c>
      <c r="C38" s="4"/>
      <c r="D38" s="4">
        <v>23</v>
      </c>
      <c r="E38" s="4">
        <f>'Weekly SCE '!I42-2000000</f>
        <v>12066336</v>
      </c>
      <c r="F38" s="4">
        <f>'Weekly SCE '!J42-2000000</f>
        <v>9502774</v>
      </c>
      <c r="G38" s="4">
        <f>'Weekly SCE '!K42-2000000</f>
        <v>4166532</v>
      </c>
      <c r="H38" s="4">
        <f>'Weekly SCE '!L42-2000000</f>
        <v>4985754</v>
      </c>
      <c r="I38" s="4">
        <f>'Weekly SCE '!M42-2000000</f>
        <v>2553778</v>
      </c>
      <c r="J38" s="4">
        <f>'Weekly SCE '!N42-2000000</f>
        <v>13093537</v>
      </c>
      <c r="K38" s="4">
        <f>'Weekly SCE '!O42-2000000</f>
        <v>7409690</v>
      </c>
      <c r="L38" s="4">
        <f>'Weekly SCE '!P42-2000000</f>
        <v>7566632</v>
      </c>
      <c r="M38" s="4">
        <f>'Weekly SCE '!Q42-2000000</f>
        <v>4403439</v>
      </c>
      <c r="N38" s="4">
        <f>'Weekly SCE '!R42-2000000</f>
        <v>3505188</v>
      </c>
      <c r="O38" s="4">
        <f>'Weekly SCE '!S42-2000000</f>
        <v>5801414</v>
      </c>
      <c r="P38" s="4">
        <f>'Weekly SCE '!T42-2000000</f>
        <v>8231685</v>
      </c>
      <c r="Q38" s="4">
        <f>'Weekly SCE '!U42-2000000</f>
        <v>3569596</v>
      </c>
      <c r="R38" s="4">
        <f>'Weekly SCE '!V42-2000000</f>
        <v>4581978</v>
      </c>
      <c r="S38" s="4">
        <f>'Weekly SCE '!W42-2000000</f>
        <v>7854110</v>
      </c>
      <c r="T38" s="4">
        <f>'Weekly SCE '!X42-2000000</f>
        <v>5153502</v>
      </c>
      <c r="U38" s="4">
        <f>'Weekly SCE '!Y42-2000000</f>
        <v>2489266</v>
      </c>
      <c r="V38" s="4">
        <f>'Weekly SCE '!Z42-2000000</f>
        <v>8520388</v>
      </c>
      <c r="W38" s="4">
        <f>'Weekly SCE '!AA42-2000000</f>
        <v>3462068</v>
      </c>
      <c r="X38" s="4">
        <f>'Weekly SCE '!AB42-2000000</f>
        <v>4668925</v>
      </c>
      <c r="Y38" s="4">
        <f>'Weekly SCE '!AC42-2000000</f>
        <v>5651562</v>
      </c>
      <c r="Z38" s="4">
        <f>'Weekly SCE '!AD42-2000000</f>
        <v>4001457</v>
      </c>
      <c r="AA38" s="4">
        <f>'Weekly SCE '!AE42-2000000</f>
        <v>5595243</v>
      </c>
      <c r="AB38" s="4">
        <f>'Weekly SCE '!AF42-2000000</f>
        <v>6679423</v>
      </c>
      <c r="AC38" s="4">
        <f>'Weekly SCE '!AG42-2000000</f>
        <v>6361909</v>
      </c>
      <c r="AD38" s="4">
        <f>'Weekly SCE '!AH42-2000000</f>
        <v>7142346</v>
      </c>
      <c r="AE38" s="4">
        <f>'Weekly SCE '!AI42-2000000</f>
        <v>5228134</v>
      </c>
      <c r="AF38" s="4">
        <f>'Weekly SCE '!AJ42-2000000</f>
        <v>4820895</v>
      </c>
      <c r="AG38" s="4">
        <f>'Weekly SCE '!AK42-2000000</f>
        <v>10762058</v>
      </c>
      <c r="AH38" s="4">
        <f>'Weekly SCE '!AL42-2000000</f>
        <v>7658718</v>
      </c>
      <c r="AI38" s="4">
        <f>'Weekly SCE '!AM42-2000000</f>
        <v>8844874</v>
      </c>
      <c r="AJ38" s="4">
        <f>'Weekly SCE '!AN42-2000000</f>
        <v>5535286</v>
      </c>
      <c r="AK38" s="4">
        <f>'Weekly SCE '!AO42-2000000</f>
        <v>4566232</v>
      </c>
      <c r="AL38" s="4">
        <f>'Weekly SCE '!AP42-2000000</f>
        <v>7381376</v>
      </c>
      <c r="AM38" s="4">
        <f>'Weekly SCE '!AQ42-2000000</f>
        <v>4129634</v>
      </c>
      <c r="AN38" s="4">
        <f>'Weekly SCE '!AR42-2000000</f>
        <v>5228362</v>
      </c>
      <c r="AO38" s="4">
        <f>'Weekly SCE '!AS42-2000000</f>
        <v>4930174</v>
      </c>
      <c r="AP38" s="4">
        <f>'Weekly SCE '!AT42-2000000</f>
        <v>4291973</v>
      </c>
      <c r="AQ38" s="4">
        <f>'Weekly SCE '!AU42-2000000</f>
        <v>5876781</v>
      </c>
      <c r="AR38" s="4">
        <f>'Weekly SCE '!AV42-2000000</f>
        <v>7595493</v>
      </c>
      <c r="AS38" s="4">
        <f>'Weekly SCE '!AW42-2000000</f>
        <v>4610627</v>
      </c>
      <c r="AT38" s="4">
        <f>'Weekly SCE '!AX42-2000000</f>
        <v>8358773</v>
      </c>
      <c r="AU38" s="4">
        <f>'Weekly SCE '!AY42-2000000</f>
        <v>9859418</v>
      </c>
      <c r="AV38" s="4">
        <f>'Weekly SCE '!AZ42-2000000</f>
        <v>7225160</v>
      </c>
      <c r="AW38" s="27">
        <f>AW75*100000</f>
        <v>-5165.6100000000006</v>
      </c>
      <c r="AX38" s="27">
        <f t="shared" si="12"/>
        <v>6395770</v>
      </c>
      <c r="AY38" s="36">
        <v>1000</v>
      </c>
      <c r="AZ38" s="6">
        <f t="shared" si="2"/>
        <v>6859737.7600000016</v>
      </c>
      <c r="BA38" s="5"/>
      <c r="BB38" s="5"/>
      <c r="BC38" s="6"/>
      <c r="BD38" s="5"/>
      <c r="BE38" s="12">
        <v>39</v>
      </c>
      <c r="BF38" s="12">
        <v>6395770</v>
      </c>
      <c r="BG38" s="49">
        <v>6859737.7600000016</v>
      </c>
      <c r="BQ38" s="71">
        <v>39</v>
      </c>
    </row>
    <row r="39" spans="1:91">
      <c r="B39" s="5">
        <f>B38+1</f>
        <v>40</v>
      </c>
      <c r="C39" s="5"/>
      <c r="D39" s="5"/>
      <c r="E39">
        <f>'Weekly SCE '!I43-2000000</f>
        <v>13102823</v>
      </c>
      <c r="F39">
        <f>'Weekly SCE '!J43-2000000</f>
        <v>11788141</v>
      </c>
      <c r="G39">
        <f>'Weekly SCE '!K43-2000000</f>
        <v>9956279</v>
      </c>
      <c r="H39">
        <f>'Weekly SCE '!L43-2000000</f>
        <v>11252145</v>
      </c>
      <c r="I39">
        <f>'Weekly SCE '!M43-2000000</f>
        <v>11843111</v>
      </c>
      <c r="J39">
        <f>'Weekly SCE '!N43-2000000</f>
        <v>16155554</v>
      </c>
      <c r="K39">
        <f>'Weekly SCE '!O43-2000000</f>
        <v>7374738</v>
      </c>
      <c r="L39">
        <f>'Weekly SCE '!P43-2000000</f>
        <v>10710145</v>
      </c>
      <c r="M39">
        <f>'Weekly SCE '!Q43-2000000</f>
        <v>4605276</v>
      </c>
      <c r="N39">
        <f>'Weekly SCE '!R43-2000000</f>
        <v>4669094</v>
      </c>
      <c r="O39">
        <f>'Weekly SCE '!S43-2000000</f>
        <v>7348117</v>
      </c>
      <c r="P39">
        <f>'Weekly SCE '!T43-2000000</f>
        <v>12152757</v>
      </c>
      <c r="Q39">
        <f>'Weekly SCE '!U43-2000000</f>
        <v>7581784</v>
      </c>
      <c r="R39">
        <f>'Weekly SCE '!V43-2000000</f>
        <v>5215470</v>
      </c>
      <c r="S39">
        <f>'Weekly SCE '!W43-2000000</f>
        <v>10045678</v>
      </c>
      <c r="T39">
        <f>'Weekly SCE '!X43-2000000</f>
        <v>8122106</v>
      </c>
      <c r="U39">
        <f>'Weekly SCE '!Y43-2000000</f>
        <v>3937770</v>
      </c>
      <c r="V39">
        <f>'Weekly SCE '!Z43-2000000</f>
        <v>9661757</v>
      </c>
      <c r="W39">
        <f>'Weekly SCE '!AA43-2000000</f>
        <v>9085490</v>
      </c>
      <c r="X39">
        <f>'Weekly SCE '!AB43-2000000</f>
        <v>7469454</v>
      </c>
      <c r="Y39">
        <f>'Weekly SCE '!AC43-2000000</f>
        <v>9750133</v>
      </c>
      <c r="Z39">
        <f>'Weekly SCE '!AD43-2000000</f>
        <v>10291421</v>
      </c>
      <c r="AA39">
        <f>'Weekly SCE '!AE43-2000000</f>
        <v>8766831</v>
      </c>
      <c r="AB39">
        <f>'Weekly SCE '!AF43-2000000</f>
        <v>9527157</v>
      </c>
      <c r="AC39">
        <f>'Weekly SCE '!AG43-2000000</f>
        <v>12793592</v>
      </c>
      <c r="AD39">
        <f>'Weekly SCE '!AH43-2000000</f>
        <v>6803678</v>
      </c>
      <c r="AE39">
        <f>'Weekly SCE '!AI43-2000000</f>
        <v>13617355</v>
      </c>
      <c r="AF39">
        <f>'Weekly SCE '!AJ43-2000000</f>
        <v>8435203</v>
      </c>
      <c r="AG39">
        <f>'Weekly SCE '!AK43-2000000</f>
        <v>11786752</v>
      </c>
      <c r="AH39">
        <f>'Weekly SCE '!AL43-2000000</f>
        <v>10435390</v>
      </c>
      <c r="AI39">
        <f>'Weekly SCE '!AM43-2000000</f>
        <v>14765242</v>
      </c>
      <c r="AJ39">
        <f>'Weekly SCE '!AN43-2000000</f>
        <v>7930860</v>
      </c>
      <c r="AK39">
        <f>'Weekly SCE '!AO43-2000000</f>
        <v>10225238</v>
      </c>
      <c r="AL39">
        <f>'Weekly SCE '!AP43-2000000</f>
        <v>10938534</v>
      </c>
      <c r="AM39">
        <f>'Weekly SCE '!AQ43-2000000</f>
        <v>11594088</v>
      </c>
      <c r="AN39">
        <f>'Weekly SCE '!AR43-2000000</f>
        <v>9692299</v>
      </c>
      <c r="AO39">
        <f>'Weekly SCE '!AS43-2000000</f>
        <v>5376307</v>
      </c>
      <c r="AP39">
        <f>'Weekly SCE '!AT43-2000000</f>
        <v>6308045</v>
      </c>
      <c r="AQ39">
        <f>'Weekly SCE '!AU43-2000000</f>
        <v>8346168</v>
      </c>
      <c r="AR39">
        <f>'Weekly SCE '!AV43-2000000</f>
        <v>9058175</v>
      </c>
      <c r="AS39">
        <f>'Weekly SCE '!AW43-2000000</f>
        <v>9528594</v>
      </c>
      <c r="AT39">
        <f>'Weekly SCE '!AX43-2000000</f>
        <v>13263166</v>
      </c>
      <c r="AU39">
        <f>'Weekly SCE '!AY43-2000000</f>
        <v>11321303</v>
      </c>
      <c r="AV39">
        <f>'Weekly SCE '!AZ43-2000000</f>
        <v>11101610</v>
      </c>
      <c r="AW39" s="6">
        <f t="shared" ref="AW39:AW41" si="35">AW76*100000</f>
        <v>5581.4000000000005</v>
      </c>
      <c r="AX39" s="6">
        <f t="shared" ref="AX39:AX41" si="36">AX76*100000</f>
        <v>9506240</v>
      </c>
      <c r="AY39" s="6"/>
      <c r="AZ39" s="6">
        <f t="shared" si="2"/>
        <v>9270868.589999998</v>
      </c>
      <c r="BA39" s="5"/>
      <c r="BB39" s="5"/>
      <c r="BC39" s="6"/>
      <c r="BD39" s="6"/>
      <c r="BE39" s="49">
        <v>40</v>
      </c>
      <c r="BF39" s="49">
        <v>9506240</v>
      </c>
      <c r="BG39" s="49">
        <v>9270868.589999998</v>
      </c>
      <c r="BH39" s="6"/>
      <c r="BI39" s="6"/>
      <c r="BJ39" s="6"/>
      <c r="BK39" s="6"/>
      <c r="BL39" s="6"/>
      <c r="BM39" s="6"/>
      <c r="BN39" s="6"/>
      <c r="BO39" s="6"/>
      <c r="BP39" s="6"/>
      <c r="BQ39" s="49">
        <v>40</v>
      </c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>
      <c r="B40" s="5">
        <f>B39+1</f>
        <v>41</v>
      </c>
      <c r="C40" s="5"/>
      <c r="D40" s="5"/>
      <c r="E40">
        <f>'Weekly SCE '!I44-2000000</f>
        <v>15859576</v>
      </c>
      <c r="F40">
        <f>'Weekly SCE '!J44-2000000</f>
        <v>12940473</v>
      </c>
      <c r="G40">
        <f>'Weekly SCE '!K44-2000000</f>
        <v>13080576</v>
      </c>
      <c r="H40">
        <f>'Weekly SCE '!L44-2000000</f>
        <v>12623181</v>
      </c>
      <c r="I40">
        <f>'Weekly SCE '!M44-2000000</f>
        <v>16790824</v>
      </c>
      <c r="J40">
        <f>'Weekly SCE '!N44-2000000</f>
        <v>16210218</v>
      </c>
      <c r="K40">
        <f>'Weekly SCE '!O44-2000000</f>
        <v>10197349</v>
      </c>
      <c r="L40">
        <f>'Weekly SCE '!P44-2000000</f>
        <v>10999216</v>
      </c>
      <c r="M40">
        <f>'Weekly SCE '!Q44-2000000</f>
        <v>10303750</v>
      </c>
      <c r="N40">
        <f>'Weekly SCE '!R44-2000000</f>
        <v>11195291</v>
      </c>
      <c r="O40">
        <f>'Weekly SCE '!S44-2000000</f>
        <v>12491857</v>
      </c>
      <c r="P40">
        <f>'Weekly SCE '!T44-2000000</f>
        <v>16103412</v>
      </c>
      <c r="Q40">
        <f>'Weekly SCE '!U44-2000000</f>
        <v>14664897</v>
      </c>
      <c r="R40">
        <f>'Weekly SCE '!V44-2000000</f>
        <v>13976462</v>
      </c>
      <c r="S40">
        <f>'Weekly SCE '!W44-2000000</f>
        <v>14426622</v>
      </c>
      <c r="T40">
        <f>'Weekly SCE '!X44-2000000</f>
        <v>8078235</v>
      </c>
      <c r="U40">
        <f>'Weekly SCE '!Y44-2000000</f>
        <v>5494294</v>
      </c>
      <c r="V40">
        <f>'Weekly SCE '!Z44-2000000</f>
        <v>12487011</v>
      </c>
      <c r="W40">
        <f>'Weekly SCE '!AA44-2000000</f>
        <v>11695574</v>
      </c>
      <c r="X40">
        <f>'Weekly SCE '!AB44-2000000</f>
        <v>11224424</v>
      </c>
      <c r="Y40">
        <f>'Weekly SCE '!AC44-2000000</f>
        <v>13802915</v>
      </c>
      <c r="Z40">
        <f>'Weekly SCE '!AD44-2000000</f>
        <v>11632793</v>
      </c>
      <c r="AA40">
        <f>'Weekly SCE '!AE44-2000000</f>
        <v>10781881</v>
      </c>
      <c r="AB40">
        <f>'Weekly SCE '!AF44-2000000</f>
        <v>14216932</v>
      </c>
      <c r="AC40">
        <f>'Weekly SCE '!AG44-2000000</f>
        <v>12240648</v>
      </c>
      <c r="AD40">
        <f>'Weekly SCE '!AH44-2000000</f>
        <v>13334378</v>
      </c>
      <c r="AE40">
        <f>'Weekly SCE '!AI44-2000000</f>
        <v>15601345</v>
      </c>
      <c r="AF40">
        <f>'Weekly SCE '!AJ44-2000000</f>
        <v>11524703</v>
      </c>
      <c r="AG40">
        <f>'Weekly SCE '!AK44-2000000</f>
        <v>13405868</v>
      </c>
      <c r="AH40">
        <f>'Weekly SCE '!AL44-2000000</f>
        <v>14034964</v>
      </c>
      <c r="AI40">
        <f>'Weekly SCE '!AM44-2000000</f>
        <v>19913926</v>
      </c>
      <c r="AJ40">
        <f>'Weekly SCE '!AN44-2000000</f>
        <v>11274690</v>
      </c>
      <c r="AK40">
        <f>'Weekly SCE '!AO44-2000000</f>
        <v>12141080</v>
      </c>
      <c r="AL40">
        <f>'Weekly SCE '!AP44-2000000</f>
        <v>14228261</v>
      </c>
      <c r="AM40">
        <f>'Weekly SCE '!AQ44-2000000</f>
        <v>17739163</v>
      </c>
      <c r="AN40">
        <f>'Weekly SCE '!AR44-2000000</f>
        <v>11837553</v>
      </c>
      <c r="AO40">
        <f>'Weekly SCE '!AS44-2000000</f>
        <v>11467699</v>
      </c>
      <c r="AP40">
        <f>'Weekly SCE '!AT44-2000000</f>
        <v>20183957</v>
      </c>
      <c r="AQ40">
        <f>'Weekly SCE '!AU44-2000000</f>
        <v>12994148</v>
      </c>
      <c r="AR40">
        <f>'Weekly SCE '!AV44-2000000</f>
        <v>14264944</v>
      </c>
      <c r="AS40">
        <f>'Weekly SCE '!AW44-2000000</f>
        <v>15502424</v>
      </c>
      <c r="AT40">
        <f>'Weekly SCE '!AX44-2000000</f>
        <v>16386899</v>
      </c>
      <c r="AU40">
        <f>'Weekly SCE '!AY44-2000000</f>
        <v>17897979</v>
      </c>
      <c r="AV40">
        <f>'Weekly SCE '!AZ44-2000000</f>
        <v>15952754</v>
      </c>
      <c r="AW40" s="6">
        <f t="shared" si="35"/>
        <v>66518.7</v>
      </c>
      <c r="AX40" s="6">
        <f t="shared" si="36"/>
        <v>11982900</v>
      </c>
      <c r="AY40" s="6"/>
      <c r="AZ40" s="6">
        <f t="shared" si="2"/>
        <v>12134979.280000022</v>
      </c>
      <c r="BA40" s="5"/>
      <c r="BB40" s="5"/>
      <c r="BC40" s="6"/>
      <c r="BD40" s="5"/>
      <c r="BE40" s="12">
        <v>41</v>
      </c>
      <c r="BF40" s="12">
        <v>11982900</v>
      </c>
      <c r="BG40" s="49">
        <v>12134979.280000022</v>
      </c>
      <c r="BQ40" s="12">
        <v>41</v>
      </c>
    </row>
    <row r="41" spans="1:91">
      <c r="B41" s="5">
        <f>B40+1</f>
        <v>42</v>
      </c>
      <c r="C41" s="5"/>
      <c r="D41" s="5"/>
      <c r="E41">
        <f>'Weekly SCE '!I45-2000000</f>
        <v>22974131</v>
      </c>
      <c r="F41">
        <f>'Weekly SCE '!J45-2000000</f>
        <v>13964160</v>
      </c>
      <c r="G41">
        <f>'Weekly SCE '!K45-2000000</f>
        <v>21302333</v>
      </c>
      <c r="H41">
        <f>'Weekly SCE '!L45-2000000</f>
        <v>13727005</v>
      </c>
      <c r="I41">
        <f>'Weekly SCE '!M45-2000000</f>
        <v>24458792</v>
      </c>
      <c r="J41">
        <f>'Weekly SCE '!N45-2000000</f>
        <v>17196349</v>
      </c>
      <c r="K41">
        <f>'Weekly SCE '!O45-2000000</f>
        <v>25326469</v>
      </c>
      <c r="L41">
        <f>'Weekly SCE '!P45-2000000</f>
        <v>12959420</v>
      </c>
      <c r="M41">
        <f>'Weekly SCE '!Q45-2000000</f>
        <v>11336252</v>
      </c>
      <c r="N41">
        <f>'Weekly SCE '!R45-2000000</f>
        <v>13480851</v>
      </c>
      <c r="O41">
        <f>'Weekly SCE '!S45-2000000</f>
        <v>15034840</v>
      </c>
      <c r="P41">
        <f>'Weekly SCE '!T45-2000000</f>
        <v>17238967</v>
      </c>
      <c r="Q41">
        <f>'Weekly SCE '!U45-2000000</f>
        <v>16703687</v>
      </c>
      <c r="R41">
        <f>'Weekly SCE '!V45-2000000</f>
        <v>19203102</v>
      </c>
      <c r="S41">
        <f>'Weekly SCE '!W45-2000000</f>
        <v>16268962</v>
      </c>
      <c r="T41">
        <f>'Weekly SCE '!X45-2000000</f>
        <v>9424705</v>
      </c>
      <c r="U41">
        <f>'Weekly SCE '!Y45-2000000</f>
        <v>8904897</v>
      </c>
      <c r="V41">
        <f>'Weekly SCE '!Z45-2000000</f>
        <v>16558575</v>
      </c>
      <c r="W41">
        <f>'Weekly SCE '!AA45-2000000</f>
        <v>14675878</v>
      </c>
      <c r="X41">
        <f>'Weekly SCE '!AB45-2000000</f>
        <v>11820473</v>
      </c>
      <c r="Y41">
        <f>'Weekly SCE '!AC45-2000000</f>
        <v>15484601</v>
      </c>
      <c r="Z41">
        <f>'Weekly SCE '!AD45-2000000</f>
        <v>15717814</v>
      </c>
      <c r="AA41">
        <f>'Weekly SCE '!AE45-2000000</f>
        <v>12862683</v>
      </c>
      <c r="AB41">
        <f>'Weekly SCE '!AF45-2000000</f>
        <v>16266188</v>
      </c>
      <c r="AC41">
        <f>'Weekly SCE '!AG45-2000000</f>
        <v>17551359</v>
      </c>
      <c r="AD41">
        <f>'Weekly SCE '!AH45-2000000</f>
        <v>19110476</v>
      </c>
      <c r="AE41">
        <f>'Weekly SCE '!AI45-2000000</f>
        <v>16939249</v>
      </c>
      <c r="AF41">
        <f>'Weekly SCE '!AJ45-2000000</f>
        <v>15015130</v>
      </c>
      <c r="AG41">
        <f>'Weekly SCE '!AK45-2000000</f>
        <v>19745626</v>
      </c>
      <c r="AH41">
        <f>'Weekly SCE '!AL45-2000000</f>
        <v>18619334</v>
      </c>
      <c r="AI41">
        <f>'Weekly SCE '!AM45-2000000</f>
        <v>22575021</v>
      </c>
      <c r="AJ41">
        <f>'Weekly SCE '!AN45-2000000</f>
        <v>14446110</v>
      </c>
      <c r="AK41">
        <f>'Weekly SCE '!AO45-2000000</f>
        <v>19458309</v>
      </c>
      <c r="AL41">
        <f>'Weekly SCE '!AP45-2000000</f>
        <v>16798472</v>
      </c>
      <c r="AM41">
        <f>'Weekly SCE '!AQ45-2000000</f>
        <v>21588229</v>
      </c>
      <c r="AN41">
        <f>'Weekly SCE '!AR45-2000000</f>
        <v>14923526</v>
      </c>
      <c r="AO41">
        <f>'Weekly SCE '!AS45-2000000</f>
        <v>16739937</v>
      </c>
      <c r="AP41">
        <f>'Weekly SCE '!AT45-2000000</f>
        <v>16714072</v>
      </c>
      <c r="AQ41">
        <f>'Weekly SCE '!AU45-2000000</f>
        <v>15555390</v>
      </c>
      <c r="AR41">
        <f>'Weekly SCE '!AV45-2000000</f>
        <v>17207199</v>
      </c>
      <c r="AS41">
        <f>'Weekly SCE '!AW45-2000000</f>
        <v>19074526</v>
      </c>
      <c r="AT41">
        <f>'Weekly SCE '!AX45-2000000</f>
        <v>19136433</v>
      </c>
      <c r="AU41">
        <f>'Weekly SCE '!AY45-2000000</f>
        <v>22153877</v>
      </c>
      <c r="AV41">
        <f>'Weekly SCE '!AZ45-2000000</f>
        <v>19043963</v>
      </c>
      <c r="AW41" s="6">
        <f t="shared" si="35"/>
        <v>36060.6</v>
      </c>
      <c r="AX41" s="6">
        <f t="shared" si="36"/>
        <v>16127300</v>
      </c>
      <c r="AY41" s="6"/>
      <c r="AZ41" s="6">
        <f t="shared" si="2"/>
        <v>15472776.250000009</v>
      </c>
      <c r="BA41" s="5"/>
      <c r="BB41" s="5"/>
      <c r="BC41" s="6"/>
      <c r="BD41" s="5"/>
      <c r="BE41" s="12">
        <v>42</v>
      </c>
      <c r="BF41" s="12">
        <v>16127300</v>
      </c>
      <c r="BG41" s="49">
        <v>15472776.250000009</v>
      </c>
      <c r="BQ41" s="12">
        <v>42</v>
      </c>
    </row>
    <row r="42" spans="1:91">
      <c r="B42" s="5"/>
      <c r="C42" s="5"/>
      <c r="D42" s="5"/>
      <c r="AW42" s="6"/>
      <c r="AX42" s="6"/>
      <c r="AY42" s="6"/>
      <c r="AZ42" s="5"/>
      <c r="BA42" s="5"/>
      <c r="BB42" s="5"/>
      <c r="BC42" s="5"/>
      <c r="BD42" s="5"/>
      <c r="BE42" s="5"/>
      <c r="BF42" s="5"/>
    </row>
    <row r="43" spans="1:91">
      <c r="B43" t="s">
        <v>41</v>
      </c>
    </row>
    <row r="44" spans="1:91">
      <c r="A44">
        <v>1</v>
      </c>
      <c r="B44">
        <f t="shared" ref="B44" si="37">B45-1</f>
        <v>8</v>
      </c>
      <c r="E44" s="6">
        <f t="shared" ref="E44:AM44" si="38">E7/100000</f>
        <v>419.15793000000002</v>
      </c>
      <c r="F44" s="6">
        <f t="shared" si="38"/>
        <v>441.68567000000002</v>
      </c>
      <c r="G44" s="6">
        <f t="shared" si="38"/>
        <v>427.08386000000002</v>
      </c>
      <c r="H44" s="6">
        <f t="shared" si="38"/>
        <v>434.62670000000003</v>
      </c>
      <c r="I44" s="6">
        <f t="shared" si="38"/>
        <v>428.98471999999998</v>
      </c>
      <c r="J44" s="6">
        <f t="shared" si="38"/>
        <v>417.97881000000001</v>
      </c>
      <c r="K44" s="6">
        <f t="shared" si="38"/>
        <v>470.79559999999998</v>
      </c>
      <c r="L44" s="6">
        <f t="shared" si="38"/>
        <v>442.08404000000002</v>
      </c>
      <c r="M44" s="6">
        <f t="shared" si="38"/>
        <v>445.02634</v>
      </c>
      <c r="N44" s="6">
        <f t="shared" si="38"/>
        <v>402.39030000000002</v>
      </c>
      <c r="O44" s="6">
        <f t="shared" si="38"/>
        <v>433.72881000000001</v>
      </c>
      <c r="P44" s="6">
        <f t="shared" si="38"/>
        <v>435.11059</v>
      </c>
      <c r="Q44" s="6">
        <f t="shared" si="38"/>
        <v>431.09530999999998</v>
      </c>
      <c r="R44" s="6">
        <f t="shared" si="38"/>
        <v>469.87909999999999</v>
      </c>
      <c r="S44" s="6">
        <f t="shared" si="38"/>
        <v>464.32870000000003</v>
      </c>
      <c r="T44" s="6">
        <f t="shared" si="38"/>
        <v>430.49646000000001</v>
      </c>
      <c r="U44" s="6">
        <f t="shared" si="38"/>
        <v>420.55761000000001</v>
      </c>
      <c r="V44" s="6">
        <f t="shared" si="38"/>
        <v>427.72512999999998</v>
      </c>
      <c r="W44" s="6">
        <f t="shared" si="38"/>
        <v>405.97584999999998</v>
      </c>
      <c r="X44" s="6">
        <f t="shared" si="38"/>
        <v>431.20589999999999</v>
      </c>
      <c r="Y44" s="6">
        <f t="shared" si="38"/>
        <v>397.52958999999998</v>
      </c>
      <c r="Z44" s="6">
        <f t="shared" si="38"/>
        <v>445.04939000000002</v>
      </c>
      <c r="AA44" s="6">
        <f t="shared" si="38"/>
        <v>437.66171000000003</v>
      </c>
      <c r="AB44" s="6">
        <f t="shared" si="38"/>
        <v>387.9932</v>
      </c>
      <c r="AC44" s="6">
        <f t="shared" si="38"/>
        <v>416.47689000000003</v>
      </c>
      <c r="AD44" s="6">
        <f t="shared" si="38"/>
        <v>411.96051999999997</v>
      </c>
      <c r="AE44" s="6">
        <f t="shared" si="38"/>
        <v>418.99950999999999</v>
      </c>
      <c r="AF44" s="6">
        <f t="shared" si="38"/>
        <v>408.55218000000002</v>
      </c>
      <c r="AG44" s="6">
        <f t="shared" si="38"/>
        <v>418.29897999999997</v>
      </c>
      <c r="AH44" s="6">
        <f t="shared" si="38"/>
        <v>442.38866999999999</v>
      </c>
      <c r="AI44" s="6">
        <f t="shared" si="38"/>
        <v>403.43858</v>
      </c>
      <c r="AJ44" s="6">
        <f t="shared" si="38"/>
        <v>474.68448000000001</v>
      </c>
      <c r="AK44" s="6">
        <f t="shared" si="38"/>
        <v>424.61556000000002</v>
      </c>
      <c r="AL44" s="6">
        <f t="shared" si="38"/>
        <v>447.38386000000003</v>
      </c>
      <c r="AM44" s="6">
        <f t="shared" si="38"/>
        <v>421.92926999999997</v>
      </c>
      <c r="AN44" s="6">
        <f t="shared" ref="AN44:AV45" si="39">AN7/100000</f>
        <v>428.34458000000001</v>
      </c>
      <c r="AO44" s="6">
        <f t="shared" si="39"/>
        <v>433.87815999999998</v>
      </c>
      <c r="AP44" s="6">
        <f t="shared" si="39"/>
        <v>437.79791</v>
      </c>
      <c r="AQ44" s="6">
        <f t="shared" si="39"/>
        <v>455.38326000000001</v>
      </c>
      <c r="AR44" s="6">
        <f t="shared" si="39"/>
        <v>477.24292000000003</v>
      </c>
      <c r="AS44" s="6">
        <f t="shared" si="39"/>
        <v>448.83762999999999</v>
      </c>
      <c r="AT44" s="6">
        <f t="shared" si="39"/>
        <v>440.98581999999999</v>
      </c>
      <c r="AU44" s="6">
        <f t="shared" si="39"/>
        <v>412.05144999999999</v>
      </c>
      <c r="AV44" s="6">
        <f t="shared" si="39"/>
        <v>435.28717</v>
      </c>
      <c r="AW44" s="32">
        <v>8.6398900000000001E-2</v>
      </c>
      <c r="AX44" s="8">
        <v>430.01</v>
      </c>
      <c r="AY44" s="8"/>
      <c r="AZ44" s="8">
        <f t="shared" ref="AZ44:AZ78" si="40">$AW$2*A44*A44*A44+$AX$2*A44*A44+$AY$2*A44+$AZ$2</f>
        <v>438.18465070000002</v>
      </c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91">
      <c r="A45">
        <f>A44+1</f>
        <v>2</v>
      </c>
      <c r="B45">
        <f t="shared" ref="B45:B47" si="41">B46-1</f>
        <v>9</v>
      </c>
      <c r="E45" s="6">
        <f t="shared" ref="E45:AV50" si="42">E8/100000</f>
        <v>406.69229999999999</v>
      </c>
      <c r="F45" s="6">
        <f t="shared" si="42"/>
        <v>413.82089000000002</v>
      </c>
      <c r="G45" s="6">
        <f t="shared" si="42"/>
        <v>398.76697000000001</v>
      </c>
      <c r="H45" s="6">
        <f t="shared" si="42"/>
        <v>411.91154</v>
      </c>
      <c r="I45" s="6">
        <f t="shared" si="42"/>
        <v>419.80068</v>
      </c>
      <c r="J45" s="6">
        <f t="shared" si="42"/>
        <v>416.80097000000001</v>
      </c>
      <c r="K45" s="6">
        <f t="shared" si="42"/>
        <v>461.50108999999998</v>
      </c>
      <c r="L45" s="6">
        <f t="shared" si="42"/>
        <v>455.34737999999999</v>
      </c>
      <c r="M45" s="6">
        <f t="shared" si="42"/>
        <v>448.89267000000001</v>
      </c>
      <c r="N45" s="6">
        <f t="shared" si="42"/>
        <v>408.13346000000001</v>
      </c>
      <c r="O45" s="6">
        <f t="shared" si="42"/>
        <v>428.88986</v>
      </c>
      <c r="P45" s="6">
        <f t="shared" si="42"/>
        <v>413.68414999999999</v>
      </c>
      <c r="Q45" s="6">
        <f t="shared" si="42"/>
        <v>418.28579000000002</v>
      </c>
      <c r="R45" s="6">
        <f t="shared" si="42"/>
        <v>445.96757000000002</v>
      </c>
      <c r="S45" s="6">
        <f t="shared" si="42"/>
        <v>432.42032</v>
      </c>
      <c r="T45" s="6">
        <f t="shared" si="42"/>
        <v>453.49549000000002</v>
      </c>
      <c r="U45" s="6">
        <f t="shared" si="42"/>
        <v>406.93720000000002</v>
      </c>
      <c r="V45" s="6">
        <f t="shared" si="42"/>
        <v>411.29962999999998</v>
      </c>
      <c r="W45" s="6">
        <f t="shared" si="42"/>
        <v>376.03386999999998</v>
      </c>
      <c r="X45" s="6">
        <f t="shared" si="42"/>
        <v>420.18396000000001</v>
      </c>
      <c r="Y45" s="6">
        <f t="shared" si="42"/>
        <v>395.88249999999999</v>
      </c>
      <c r="Z45" s="6">
        <f t="shared" si="42"/>
        <v>442.38833</v>
      </c>
      <c r="AA45" s="6">
        <f t="shared" si="42"/>
        <v>398.47417999999999</v>
      </c>
      <c r="AB45" s="6">
        <f t="shared" si="42"/>
        <v>392.50823000000003</v>
      </c>
      <c r="AC45" s="6">
        <f t="shared" si="42"/>
        <v>424.48093999999998</v>
      </c>
      <c r="AD45" s="6">
        <f t="shared" si="42"/>
        <v>408.74853000000002</v>
      </c>
      <c r="AE45" s="6">
        <f t="shared" si="42"/>
        <v>402.86218000000002</v>
      </c>
      <c r="AF45" s="6">
        <f t="shared" si="42"/>
        <v>421.32947999999999</v>
      </c>
      <c r="AG45" s="6">
        <f t="shared" si="42"/>
        <v>394.12562000000003</v>
      </c>
      <c r="AH45" s="6">
        <f t="shared" si="42"/>
        <v>422.18065000000001</v>
      </c>
      <c r="AI45" s="6">
        <f t="shared" si="42"/>
        <v>411.04673000000003</v>
      </c>
      <c r="AJ45" s="6">
        <f t="shared" si="42"/>
        <v>448.81970000000001</v>
      </c>
      <c r="AK45" s="6">
        <f t="shared" si="42"/>
        <v>415.98685999999998</v>
      </c>
      <c r="AL45" s="6">
        <f t="shared" si="42"/>
        <v>426.04543000000001</v>
      </c>
      <c r="AM45" s="6">
        <f t="shared" si="42"/>
        <v>417.66471999999999</v>
      </c>
      <c r="AN45" s="6">
        <f t="shared" si="39"/>
        <v>445.04029000000003</v>
      </c>
      <c r="AO45" s="6">
        <f t="shared" si="39"/>
        <v>392.78055000000001</v>
      </c>
      <c r="AP45" s="6">
        <f t="shared" si="39"/>
        <v>432.4162</v>
      </c>
      <c r="AQ45" s="6">
        <f t="shared" si="39"/>
        <v>430.07499999999999</v>
      </c>
      <c r="AR45" s="6">
        <f t="shared" si="39"/>
        <v>438.75923</v>
      </c>
      <c r="AS45" s="6">
        <f t="shared" si="39"/>
        <v>444.24901999999997</v>
      </c>
      <c r="AT45" s="6">
        <f t="shared" si="39"/>
        <v>414.21339</v>
      </c>
      <c r="AU45" s="6">
        <f t="shared" si="39"/>
        <v>416.29811000000001</v>
      </c>
      <c r="AV45" s="6">
        <f t="shared" si="39"/>
        <v>423.31770999999998</v>
      </c>
      <c r="AW45" s="32">
        <v>2.6568000000000001E-2</v>
      </c>
      <c r="AX45" s="8">
        <v>420.01600000000002</v>
      </c>
      <c r="AY45" s="8"/>
      <c r="AZ45" s="8">
        <f t="shared" si="40"/>
        <v>424.57604559999999</v>
      </c>
      <c r="BA45" s="6"/>
      <c r="BB45" s="6"/>
      <c r="BC45" s="6"/>
      <c r="BD45" s="6"/>
      <c r="BE45" s="11" t="s">
        <v>18</v>
      </c>
      <c r="BF45" s="11" t="s">
        <v>79</v>
      </c>
      <c r="BG45" s="11" t="s">
        <v>80</v>
      </c>
      <c r="BH45" s="6"/>
      <c r="BI45" s="6"/>
      <c r="BJ45" s="6"/>
      <c r="BK45" s="6"/>
      <c r="BL45" s="6"/>
      <c r="BM45" s="6"/>
      <c r="BN45" s="6"/>
    </row>
    <row r="46" spans="1:91">
      <c r="A46" s="4">
        <f t="shared" ref="A46:A78" si="43">A45+1</f>
        <v>3</v>
      </c>
      <c r="B46" s="4">
        <f t="shared" si="41"/>
        <v>10</v>
      </c>
      <c r="C46" s="4"/>
      <c r="D46" s="4"/>
      <c r="E46" s="27">
        <f t="shared" si="42"/>
        <v>414.08783</v>
      </c>
      <c r="F46" s="27">
        <f t="shared" si="42"/>
        <v>402.42444999999998</v>
      </c>
      <c r="G46" s="27">
        <f t="shared" si="42"/>
        <v>391.53744999999998</v>
      </c>
      <c r="H46" s="27">
        <f t="shared" si="42"/>
        <v>409.05676999999997</v>
      </c>
      <c r="I46" s="27">
        <f t="shared" si="42"/>
        <v>419.68747999999999</v>
      </c>
      <c r="J46" s="27">
        <f t="shared" si="42"/>
        <v>405.74961000000002</v>
      </c>
      <c r="K46" s="27">
        <f t="shared" si="42"/>
        <v>447.75758999999999</v>
      </c>
      <c r="L46" s="27">
        <f t="shared" si="42"/>
        <v>429.18646000000001</v>
      </c>
      <c r="M46" s="27">
        <f t="shared" si="42"/>
        <v>419.16771999999997</v>
      </c>
      <c r="N46" s="27">
        <f t="shared" si="42"/>
        <v>428.26436999999999</v>
      </c>
      <c r="O46" s="27">
        <f t="shared" si="42"/>
        <v>407.62907000000001</v>
      </c>
      <c r="P46" s="27">
        <f t="shared" si="42"/>
        <v>390.48023000000001</v>
      </c>
      <c r="Q46" s="27">
        <f t="shared" si="42"/>
        <v>414.86363</v>
      </c>
      <c r="R46" s="27">
        <f t="shared" si="42"/>
        <v>453.79541999999998</v>
      </c>
      <c r="S46" s="27">
        <f t="shared" si="42"/>
        <v>400.48020000000002</v>
      </c>
      <c r="T46" s="27">
        <f t="shared" si="42"/>
        <v>411.77323999999999</v>
      </c>
      <c r="U46" s="27">
        <f t="shared" si="42"/>
        <v>399.05383999999998</v>
      </c>
      <c r="V46" s="27">
        <f t="shared" si="42"/>
        <v>380.29104999999998</v>
      </c>
      <c r="W46" s="27">
        <f t="shared" si="42"/>
        <v>367.02533</v>
      </c>
      <c r="X46" s="27">
        <f t="shared" si="42"/>
        <v>394.16915</v>
      </c>
      <c r="Y46" s="27">
        <f t="shared" si="42"/>
        <v>389.46433000000002</v>
      </c>
      <c r="Z46" s="27">
        <f t="shared" si="42"/>
        <v>435.46213999999998</v>
      </c>
      <c r="AA46" s="27">
        <f t="shared" si="42"/>
        <v>391.00632000000002</v>
      </c>
      <c r="AB46" s="27">
        <f t="shared" si="42"/>
        <v>365.50506000000001</v>
      </c>
      <c r="AC46" s="27">
        <f t="shared" si="42"/>
        <v>418.12455999999997</v>
      </c>
      <c r="AD46" s="27">
        <f t="shared" si="42"/>
        <v>380.84782000000001</v>
      </c>
      <c r="AE46" s="27">
        <f t="shared" si="42"/>
        <v>411.84526</v>
      </c>
      <c r="AF46" s="27">
        <f t="shared" si="42"/>
        <v>395.70195999999999</v>
      </c>
      <c r="AG46" s="27">
        <f t="shared" si="42"/>
        <v>390.11721999999997</v>
      </c>
      <c r="AH46" s="27">
        <f t="shared" si="42"/>
        <v>407.70904000000002</v>
      </c>
      <c r="AI46" s="27">
        <f t="shared" si="42"/>
        <v>360.97498999999999</v>
      </c>
      <c r="AJ46" s="27">
        <f t="shared" si="42"/>
        <v>431.09151000000003</v>
      </c>
      <c r="AK46" s="27">
        <f t="shared" si="42"/>
        <v>404.01463999999999</v>
      </c>
      <c r="AL46" s="27">
        <f t="shared" si="42"/>
        <v>411.15309000000002</v>
      </c>
      <c r="AM46" s="27">
        <f t="shared" si="42"/>
        <v>418.96740999999997</v>
      </c>
      <c r="AN46" s="27">
        <f t="shared" si="42"/>
        <v>395.19574999999998</v>
      </c>
      <c r="AO46" s="27">
        <f t="shared" si="42"/>
        <v>368.4717</v>
      </c>
      <c r="AP46" s="27">
        <f t="shared" si="42"/>
        <v>399.74095</v>
      </c>
      <c r="AQ46" s="27">
        <f t="shared" si="42"/>
        <v>449.73538000000002</v>
      </c>
      <c r="AR46" s="27">
        <f t="shared" si="42"/>
        <v>414.85744</v>
      </c>
      <c r="AS46" s="27">
        <f t="shared" si="42"/>
        <v>417.84239000000002</v>
      </c>
      <c r="AT46" s="27">
        <f t="shared" si="42"/>
        <v>403.83076</v>
      </c>
      <c r="AU46" s="27">
        <f t="shared" si="42"/>
        <v>384.36766</v>
      </c>
      <c r="AV46" s="27">
        <f t="shared" si="42"/>
        <v>388.88448</v>
      </c>
      <c r="AW46" s="33">
        <v>-0.32311499999999999</v>
      </c>
      <c r="AX46" s="28">
        <v>412.29300000000001</v>
      </c>
      <c r="AY46" s="7">
        <f>($A46-2)*($A46-2)*($A46-2) * $AW$4+($A46-2)*($A46-2)*$AX$4+($A46-2)*$AY$4+$AZ$4</f>
        <v>0.39306060799999998</v>
      </c>
      <c r="AZ46" s="8">
        <f t="shared" si="40"/>
        <v>409.07824890000001</v>
      </c>
      <c r="BA46" s="6"/>
      <c r="BB46">
        <v>1</v>
      </c>
      <c r="BC46" s="6"/>
      <c r="BD46" s="34"/>
      <c r="BE46" s="12">
        <f t="shared" ref="BE46:BE47" si="44">BE47-1</f>
        <v>10</v>
      </c>
      <c r="BF46" s="49">
        <f>0-AW46*100000</f>
        <v>32311.5</v>
      </c>
      <c r="BG46" s="50">
        <f>AY46*100000</f>
        <v>39306.060799999999</v>
      </c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>
        <v>0.57223400000000002</v>
      </c>
      <c r="CD46" s="35">
        <v>0.49140200000000001</v>
      </c>
      <c r="CE46" s="35">
        <v>0.52473599999999998</v>
      </c>
      <c r="CF46" s="35">
        <v>0.390627</v>
      </c>
      <c r="CG46" s="35">
        <v>0.32410099999999997</v>
      </c>
      <c r="CH46" s="35">
        <v>0.26286100000000001</v>
      </c>
      <c r="CI46" s="35">
        <v>0.21240300000000001</v>
      </c>
      <c r="CJ46" s="35">
        <v>0.12389</v>
      </c>
      <c r="CK46" s="35">
        <v>7.07541E-2</v>
      </c>
      <c r="CL46" s="35">
        <v>-1.2896400000000001E-2</v>
      </c>
      <c r="CM46" s="35">
        <v>5.1656100000000003E-2</v>
      </c>
    </row>
    <row r="47" spans="1:91">
      <c r="A47">
        <f t="shared" si="43"/>
        <v>4</v>
      </c>
      <c r="B47">
        <f t="shared" si="41"/>
        <v>11</v>
      </c>
      <c r="E47" s="6">
        <f t="shared" si="42"/>
        <v>373.34087</v>
      </c>
      <c r="F47" s="6">
        <f t="shared" si="42"/>
        <v>414.57907999999998</v>
      </c>
      <c r="G47" s="6">
        <f t="shared" si="42"/>
        <v>379.46239000000003</v>
      </c>
      <c r="H47" s="6">
        <f t="shared" si="42"/>
        <v>393.27832999999998</v>
      </c>
      <c r="I47" s="6">
        <f t="shared" si="42"/>
        <v>403.01197999999999</v>
      </c>
      <c r="J47" s="6">
        <f t="shared" si="42"/>
        <v>370.27325999999999</v>
      </c>
      <c r="K47" s="6">
        <f t="shared" si="42"/>
        <v>432.53061000000002</v>
      </c>
      <c r="L47" s="6">
        <f t="shared" si="42"/>
        <v>423.72262999999998</v>
      </c>
      <c r="M47" s="6">
        <f t="shared" si="42"/>
        <v>414.54374999999999</v>
      </c>
      <c r="N47" s="6">
        <f t="shared" si="42"/>
        <v>423.75249000000002</v>
      </c>
      <c r="O47" s="6">
        <f t="shared" si="42"/>
        <v>381.74509</v>
      </c>
      <c r="P47" s="6">
        <f t="shared" si="42"/>
        <v>387.23108999999999</v>
      </c>
      <c r="Q47" s="6">
        <f t="shared" si="42"/>
        <v>394.73253999999997</v>
      </c>
      <c r="R47" s="6">
        <f t="shared" si="42"/>
        <v>436.10870999999997</v>
      </c>
      <c r="S47" s="6">
        <f t="shared" si="42"/>
        <v>393.27175999999997</v>
      </c>
      <c r="T47" s="6">
        <f t="shared" si="42"/>
        <v>432.22743000000003</v>
      </c>
      <c r="U47" s="6">
        <f t="shared" si="42"/>
        <v>386.96105999999997</v>
      </c>
      <c r="V47" s="6">
        <f t="shared" si="42"/>
        <v>360.72699</v>
      </c>
      <c r="W47" s="6">
        <f t="shared" si="42"/>
        <v>354.60878000000002</v>
      </c>
      <c r="X47" s="6">
        <f t="shared" si="42"/>
        <v>391.58753999999999</v>
      </c>
      <c r="Y47" s="6">
        <f t="shared" si="42"/>
        <v>366.0521</v>
      </c>
      <c r="Z47" s="6">
        <f t="shared" si="42"/>
        <v>396.98723000000001</v>
      </c>
      <c r="AA47" s="6">
        <f t="shared" si="42"/>
        <v>372.18603000000002</v>
      </c>
      <c r="AB47" s="6">
        <f t="shared" si="42"/>
        <v>364.35705000000002</v>
      </c>
      <c r="AC47" s="6">
        <f t="shared" si="42"/>
        <v>393.57834000000003</v>
      </c>
      <c r="AD47" s="6">
        <f t="shared" si="42"/>
        <v>371.44783999999999</v>
      </c>
      <c r="AE47" s="6">
        <f t="shared" si="42"/>
        <v>402.14341999999999</v>
      </c>
      <c r="AF47" s="6">
        <f t="shared" si="42"/>
        <v>400.04077000000001</v>
      </c>
      <c r="AG47" s="6">
        <f t="shared" si="42"/>
        <v>387.07506000000001</v>
      </c>
      <c r="AH47" s="6">
        <f t="shared" si="42"/>
        <v>376.94576000000001</v>
      </c>
      <c r="AI47" s="6">
        <f t="shared" si="42"/>
        <v>352.56184999999999</v>
      </c>
      <c r="AJ47" s="6">
        <f t="shared" si="42"/>
        <v>400.91408999999999</v>
      </c>
      <c r="AK47" s="6">
        <f t="shared" si="42"/>
        <v>380.57101</v>
      </c>
      <c r="AL47" s="6">
        <f t="shared" si="42"/>
        <v>385.55617999999998</v>
      </c>
      <c r="AM47" s="6">
        <f t="shared" si="42"/>
        <v>394.48928999999998</v>
      </c>
      <c r="AN47" s="6">
        <f t="shared" si="42"/>
        <v>374.03584000000001</v>
      </c>
      <c r="AO47" s="6">
        <f t="shared" si="42"/>
        <v>357.83413999999999</v>
      </c>
      <c r="AP47" s="6">
        <f t="shared" si="42"/>
        <v>373.81938000000002</v>
      </c>
      <c r="AQ47" s="6">
        <f t="shared" si="42"/>
        <v>412.79237000000001</v>
      </c>
      <c r="AR47" s="6">
        <f t="shared" si="42"/>
        <v>403.23172</v>
      </c>
      <c r="AS47" s="6">
        <f t="shared" si="42"/>
        <v>399.79966999999999</v>
      </c>
      <c r="AT47" s="6">
        <f t="shared" si="42"/>
        <v>394.74999000000003</v>
      </c>
      <c r="AU47" s="6">
        <f t="shared" si="42"/>
        <v>375.57814999999999</v>
      </c>
      <c r="AV47" s="6">
        <f t="shared" si="42"/>
        <v>358.88036</v>
      </c>
      <c r="AW47" s="32">
        <v>-0.49697000000000002</v>
      </c>
      <c r="AX47" s="8">
        <v>400.86399999999998</v>
      </c>
      <c r="AY47" s="7">
        <f t="shared" ref="AY47:AY58" si="45">($A47-2)*($A47-2)*($A47-2) * $AW$4+($A47-2)*($A47-2)*$AX$4+($A47-2)*$AY$4+$AZ$4</f>
        <v>0.39130106399999998</v>
      </c>
      <c r="AZ47" s="8">
        <f t="shared" si="40"/>
        <v>391.89832480000001</v>
      </c>
      <c r="BA47" s="6"/>
      <c r="BB47">
        <f>BB46+1</f>
        <v>2</v>
      </c>
      <c r="BC47" s="6"/>
      <c r="BD47" s="34"/>
      <c r="BE47" s="12">
        <f t="shared" si="44"/>
        <v>11</v>
      </c>
      <c r="BF47" s="49">
        <f t="shared" ref="BF47:BF75" si="46">0-AW47*100000</f>
        <v>49697</v>
      </c>
      <c r="BG47" s="50">
        <f t="shared" ref="BG47:BG75" si="47">AY47*100000</f>
        <v>39130.106399999997</v>
      </c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</row>
    <row r="48" spans="1:91">
      <c r="A48">
        <f t="shared" si="43"/>
        <v>5</v>
      </c>
      <c r="B48">
        <f>B49-1</f>
        <v>12</v>
      </c>
      <c r="E48" s="6">
        <f t="shared" si="42"/>
        <v>373.94846999999999</v>
      </c>
      <c r="F48" s="6">
        <f t="shared" si="42"/>
        <v>374.79417000000001</v>
      </c>
      <c r="G48" s="6">
        <f t="shared" si="42"/>
        <v>361.24466000000001</v>
      </c>
      <c r="H48" s="6">
        <f t="shared" si="42"/>
        <v>379.97638000000001</v>
      </c>
      <c r="I48" s="6">
        <f t="shared" si="42"/>
        <v>400.35957000000002</v>
      </c>
      <c r="J48" s="6">
        <f t="shared" si="42"/>
        <v>355.04007000000001</v>
      </c>
      <c r="K48" s="6">
        <f t="shared" si="42"/>
        <v>377.48401000000001</v>
      </c>
      <c r="L48" s="6">
        <f t="shared" si="42"/>
        <v>401.60845</v>
      </c>
      <c r="M48" s="6">
        <f t="shared" si="42"/>
        <v>399.87320999999997</v>
      </c>
      <c r="N48" s="6">
        <f t="shared" si="42"/>
        <v>388.80417999999997</v>
      </c>
      <c r="O48" s="6">
        <f t="shared" si="42"/>
        <v>383.58107999999999</v>
      </c>
      <c r="P48" s="6">
        <f t="shared" si="42"/>
        <v>373.55452000000002</v>
      </c>
      <c r="Q48" s="6">
        <f t="shared" si="42"/>
        <v>376.88691999999998</v>
      </c>
      <c r="R48" s="6">
        <f t="shared" si="42"/>
        <v>396.38506999999998</v>
      </c>
      <c r="S48" s="6">
        <f t="shared" si="42"/>
        <v>354.21102999999999</v>
      </c>
      <c r="T48" s="6">
        <f t="shared" si="42"/>
        <v>414.10836</v>
      </c>
      <c r="U48" s="6">
        <f t="shared" si="42"/>
        <v>385.83485000000002</v>
      </c>
      <c r="V48" s="6">
        <f t="shared" si="42"/>
        <v>331.34138999999999</v>
      </c>
      <c r="W48" s="6">
        <f t="shared" si="42"/>
        <v>335.53286000000003</v>
      </c>
      <c r="X48" s="6">
        <f t="shared" si="42"/>
        <v>348.62070999999997</v>
      </c>
      <c r="Y48" s="6">
        <f t="shared" si="42"/>
        <v>374.0625</v>
      </c>
      <c r="Z48" s="6">
        <f t="shared" si="42"/>
        <v>359.33620999999999</v>
      </c>
      <c r="AA48" s="6">
        <f t="shared" si="42"/>
        <v>353.53507999999999</v>
      </c>
      <c r="AB48" s="6">
        <f t="shared" si="42"/>
        <v>343.83679999999998</v>
      </c>
      <c r="AC48" s="6">
        <f t="shared" si="42"/>
        <v>391.31198000000001</v>
      </c>
      <c r="AD48" s="6">
        <f t="shared" si="42"/>
        <v>360.64641999999998</v>
      </c>
      <c r="AE48" s="6">
        <f t="shared" si="42"/>
        <v>402.21645999999998</v>
      </c>
      <c r="AF48" s="6">
        <f t="shared" si="42"/>
        <v>367.51069999999999</v>
      </c>
      <c r="AG48" s="6">
        <f t="shared" si="42"/>
        <v>360.30390999999997</v>
      </c>
      <c r="AH48" s="6">
        <f t="shared" si="42"/>
        <v>377.53807</v>
      </c>
      <c r="AI48" s="6">
        <f t="shared" si="42"/>
        <v>355.48491999999999</v>
      </c>
      <c r="AJ48" s="6">
        <f t="shared" si="42"/>
        <v>380.06097</v>
      </c>
      <c r="AK48" s="6">
        <f t="shared" si="42"/>
        <v>356.58067</v>
      </c>
      <c r="AL48" s="6">
        <f t="shared" si="42"/>
        <v>364.02116999999998</v>
      </c>
      <c r="AM48" s="6">
        <f t="shared" si="42"/>
        <v>364.46221000000003</v>
      </c>
      <c r="AN48" s="6">
        <f t="shared" si="42"/>
        <v>336.69011999999998</v>
      </c>
      <c r="AO48" s="6">
        <f t="shared" si="42"/>
        <v>353.48899999999998</v>
      </c>
      <c r="AP48" s="6">
        <f t="shared" si="42"/>
        <v>368.07898</v>
      </c>
      <c r="AQ48" s="6">
        <f t="shared" si="42"/>
        <v>367.20668000000001</v>
      </c>
      <c r="AR48" s="6">
        <f t="shared" si="42"/>
        <v>389.47147000000001</v>
      </c>
      <c r="AS48" s="6">
        <f t="shared" si="42"/>
        <v>348.84762000000001</v>
      </c>
      <c r="AT48" s="6">
        <f t="shared" si="42"/>
        <v>404.55520000000001</v>
      </c>
      <c r="AU48" s="6">
        <f t="shared" si="42"/>
        <v>345.56921</v>
      </c>
      <c r="AV48" s="6">
        <f t="shared" si="42"/>
        <v>358.19351999999998</v>
      </c>
      <c r="AW48" s="32">
        <v>-0.45038800000000001</v>
      </c>
      <c r="AX48" s="8">
        <v>380.52</v>
      </c>
      <c r="AY48" s="7">
        <f t="shared" si="45"/>
        <v>0.401597916</v>
      </c>
      <c r="AZ48" s="8">
        <f t="shared" si="40"/>
        <v>373.2433375</v>
      </c>
      <c r="BA48" s="6"/>
      <c r="BB48">
        <f t="shared" ref="BB48:BB75" si="48">BB47+1</f>
        <v>3</v>
      </c>
      <c r="BC48" s="6"/>
      <c r="BD48" s="34"/>
      <c r="BE48" s="12">
        <f>BE49-1</f>
        <v>12</v>
      </c>
      <c r="BF48" s="49">
        <f t="shared" si="46"/>
        <v>45038.8</v>
      </c>
      <c r="BG48" s="50">
        <f t="shared" si="47"/>
        <v>40159.791599999997</v>
      </c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</row>
    <row r="49" spans="1:66">
      <c r="A49">
        <f t="shared" si="43"/>
        <v>6</v>
      </c>
      <c r="B49">
        <f>B50-1</f>
        <v>13</v>
      </c>
      <c r="E49" s="6">
        <f t="shared" si="42"/>
        <v>371.62486000000001</v>
      </c>
      <c r="F49" s="6">
        <f t="shared" si="42"/>
        <v>292.15449999999998</v>
      </c>
      <c r="G49" s="6">
        <f t="shared" si="42"/>
        <v>349.09169000000003</v>
      </c>
      <c r="H49" s="6">
        <f t="shared" si="42"/>
        <v>380.09426000000002</v>
      </c>
      <c r="I49" s="6">
        <f t="shared" si="42"/>
        <v>363.20758000000001</v>
      </c>
      <c r="J49" s="6">
        <f t="shared" si="42"/>
        <v>320.34159</v>
      </c>
      <c r="K49" s="6">
        <f t="shared" si="42"/>
        <v>342.13328000000001</v>
      </c>
      <c r="L49" s="6">
        <f t="shared" si="42"/>
        <v>375.39447000000001</v>
      </c>
      <c r="M49" s="6">
        <f t="shared" si="42"/>
        <v>379.53080999999997</v>
      </c>
      <c r="N49" s="6">
        <f t="shared" si="42"/>
        <v>389.32594999999998</v>
      </c>
      <c r="O49" s="6">
        <f t="shared" si="42"/>
        <v>376.79183999999998</v>
      </c>
      <c r="P49" s="6">
        <f t="shared" si="42"/>
        <v>316.78456999999997</v>
      </c>
      <c r="Q49" s="6">
        <f t="shared" si="42"/>
        <v>345.95609999999999</v>
      </c>
      <c r="R49" s="6">
        <f t="shared" si="42"/>
        <v>386.58645000000001</v>
      </c>
      <c r="S49" s="6">
        <f t="shared" si="42"/>
        <v>346.32452000000001</v>
      </c>
      <c r="T49" s="6">
        <f t="shared" si="42"/>
        <v>405.24439999999998</v>
      </c>
      <c r="U49" s="6">
        <f t="shared" si="42"/>
        <v>359.11534</v>
      </c>
      <c r="V49" s="6">
        <f t="shared" si="42"/>
        <v>340.93894</v>
      </c>
      <c r="W49" s="6">
        <f t="shared" si="42"/>
        <v>321.30392000000001</v>
      </c>
      <c r="X49" s="6">
        <f t="shared" si="42"/>
        <v>331.47836000000001</v>
      </c>
      <c r="Y49" s="6">
        <f t="shared" si="42"/>
        <v>330.97408000000001</v>
      </c>
      <c r="Z49" s="6">
        <f t="shared" si="42"/>
        <v>332.44322</v>
      </c>
      <c r="AA49" s="6">
        <f t="shared" si="42"/>
        <v>329.12641000000002</v>
      </c>
      <c r="AB49" s="6">
        <f t="shared" si="42"/>
        <v>341.77710999999999</v>
      </c>
      <c r="AC49" s="6">
        <f t="shared" si="42"/>
        <v>373.07598999999999</v>
      </c>
      <c r="AD49" s="6">
        <f t="shared" si="42"/>
        <v>351.29959000000002</v>
      </c>
      <c r="AE49" s="6">
        <f t="shared" si="42"/>
        <v>365.35043999999999</v>
      </c>
      <c r="AF49" s="6">
        <f t="shared" si="42"/>
        <v>346.30792000000002</v>
      </c>
      <c r="AG49" s="6">
        <f t="shared" si="42"/>
        <v>331.09633000000002</v>
      </c>
      <c r="AH49" s="6">
        <f t="shared" si="42"/>
        <v>338.78939000000003</v>
      </c>
      <c r="AI49" s="6">
        <f t="shared" si="42"/>
        <v>318.95834000000002</v>
      </c>
      <c r="AJ49" s="6">
        <f t="shared" si="42"/>
        <v>353.15821</v>
      </c>
      <c r="AK49" s="6">
        <f t="shared" si="42"/>
        <v>335.30263000000002</v>
      </c>
      <c r="AL49" s="6">
        <f t="shared" si="42"/>
        <v>335.12696</v>
      </c>
      <c r="AM49" s="6">
        <f t="shared" si="42"/>
        <v>332.00932999999998</v>
      </c>
      <c r="AN49" s="6">
        <f t="shared" si="42"/>
        <v>326.77602999999999</v>
      </c>
      <c r="AO49" s="6">
        <f t="shared" si="42"/>
        <v>339.42140000000001</v>
      </c>
      <c r="AP49" s="6">
        <f t="shared" si="42"/>
        <v>358.75339000000002</v>
      </c>
      <c r="AQ49" s="6">
        <f t="shared" si="42"/>
        <v>348.13567999999998</v>
      </c>
      <c r="AR49" s="6">
        <f t="shared" si="42"/>
        <v>355.36669000000001</v>
      </c>
      <c r="AS49" s="6">
        <f t="shared" si="42"/>
        <v>324.44364000000002</v>
      </c>
      <c r="AT49" s="6">
        <f t="shared" si="42"/>
        <v>370.20956999999999</v>
      </c>
      <c r="AU49" s="6">
        <f t="shared" si="42"/>
        <v>328.59908000000001</v>
      </c>
      <c r="AV49" s="6">
        <f t="shared" si="42"/>
        <v>337.55113999999998</v>
      </c>
      <c r="AW49" s="32">
        <v>-0.42861199999999999</v>
      </c>
      <c r="AX49" s="8">
        <v>357.23500000000001</v>
      </c>
      <c r="AY49" s="7">
        <f t="shared" si="45"/>
        <v>0.425137712</v>
      </c>
      <c r="AZ49" s="8">
        <f t="shared" si="40"/>
        <v>353.3203512</v>
      </c>
      <c r="BA49" s="6"/>
      <c r="BB49">
        <f t="shared" si="48"/>
        <v>4</v>
      </c>
      <c r="BC49" s="6"/>
      <c r="BD49" s="34"/>
      <c r="BE49" s="12">
        <f>BE50-1</f>
        <v>13</v>
      </c>
      <c r="BF49" s="49">
        <f t="shared" si="46"/>
        <v>42861.2</v>
      </c>
      <c r="BG49" s="50">
        <f t="shared" si="47"/>
        <v>42513.771200000003</v>
      </c>
      <c r="BH49" s="35"/>
      <c r="BI49" s="34"/>
      <c r="BJ49" s="34"/>
      <c r="BK49" s="34"/>
      <c r="BL49" s="34"/>
      <c r="BM49" s="34"/>
      <c r="BN49" s="34"/>
    </row>
    <row r="50" spans="1:66">
      <c r="A50">
        <f t="shared" si="43"/>
        <v>7</v>
      </c>
      <c r="B50">
        <v>14</v>
      </c>
      <c r="C50" t="s">
        <v>5</v>
      </c>
      <c r="D50">
        <v>1</v>
      </c>
      <c r="E50" s="6">
        <f t="shared" si="42"/>
        <v>347.21023000000002</v>
      </c>
      <c r="F50" s="6">
        <f t="shared" si="42"/>
        <v>349.95783999999998</v>
      </c>
      <c r="G50" s="6">
        <f t="shared" si="42"/>
        <v>325.91752000000002</v>
      </c>
      <c r="H50" s="6">
        <f t="shared" si="42"/>
        <v>338.8159</v>
      </c>
      <c r="I50" s="6">
        <f t="shared" si="42"/>
        <v>351.83978000000002</v>
      </c>
      <c r="J50" s="6">
        <f t="shared" si="42"/>
        <v>303.86970000000002</v>
      </c>
      <c r="K50" s="6">
        <f t="shared" si="42"/>
        <v>293.58353</v>
      </c>
      <c r="L50" s="6">
        <f t="shared" si="42"/>
        <v>345.98523</v>
      </c>
      <c r="M50" s="6">
        <f t="shared" si="42"/>
        <v>364.41816</v>
      </c>
      <c r="N50" s="6">
        <f t="shared" si="42"/>
        <v>374.90861000000001</v>
      </c>
      <c r="O50" s="6">
        <f t="shared" si="42"/>
        <v>357.20589000000001</v>
      </c>
      <c r="P50" s="6">
        <f t="shared" si="42"/>
        <v>297.66113000000001</v>
      </c>
      <c r="Q50" s="6">
        <f t="shared" si="42"/>
        <v>324.55401999999998</v>
      </c>
      <c r="R50" s="6">
        <f t="shared" si="42"/>
        <v>355.87673999999998</v>
      </c>
      <c r="S50" s="6">
        <f t="shared" si="42"/>
        <v>329.85316</v>
      </c>
      <c r="T50" s="6">
        <f t="shared" si="42"/>
        <v>350.89686999999998</v>
      </c>
      <c r="U50" s="6">
        <f t="shared" si="42"/>
        <v>340.61455999999998</v>
      </c>
      <c r="V50" s="6">
        <f t="shared" si="42"/>
        <v>299.17606999999998</v>
      </c>
      <c r="W50" s="6">
        <f t="shared" si="42"/>
        <v>287.82781</v>
      </c>
      <c r="X50" s="6">
        <f t="shared" si="42"/>
        <v>328.35424</v>
      </c>
      <c r="Y50" s="6">
        <f t="shared" si="42"/>
        <v>310.76533999999998</v>
      </c>
      <c r="Z50" s="6">
        <f t="shared" si="42"/>
        <v>297.50382999999999</v>
      </c>
      <c r="AA50" s="6">
        <f t="shared" si="42"/>
        <v>317.77402000000001</v>
      </c>
      <c r="AB50" s="6">
        <f t="shared" si="42"/>
        <v>357.68912999999998</v>
      </c>
      <c r="AC50" s="6">
        <f t="shared" si="42"/>
        <v>361.70668999999998</v>
      </c>
      <c r="AD50" s="6">
        <f t="shared" si="42"/>
        <v>342.17523</v>
      </c>
      <c r="AE50" s="6">
        <f t="shared" si="42"/>
        <v>317.22494</v>
      </c>
      <c r="AF50" s="6">
        <f t="shared" si="42"/>
        <v>344.17997000000003</v>
      </c>
      <c r="AG50" s="6">
        <f t="shared" si="42"/>
        <v>319.67439999999999</v>
      </c>
      <c r="AH50" s="6">
        <f t="shared" si="42"/>
        <v>321.71035999999998</v>
      </c>
      <c r="AI50" s="6">
        <f t="shared" si="42"/>
        <v>317.17200000000003</v>
      </c>
      <c r="AJ50" s="6">
        <f t="shared" si="42"/>
        <v>363.18707000000001</v>
      </c>
      <c r="AK50" s="6">
        <f t="shared" si="42"/>
        <v>312.05901</v>
      </c>
      <c r="AL50" s="6">
        <f t="shared" si="42"/>
        <v>323.42513000000002</v>
      </c>
      <c r="AM50" s="6">
        <f t="shared" si="42"/>
        <v>320.73241999999999</v>
      </c>
      <c r="AN50" s="6">
        <f t="shared" si="42"/>
        <v>314.41545000000002</v>
      </c>
      <c r="AO50" s="6">
        <f t="shared" si="42"/>
        <v>301.99279999999999</v>
      </c>
      <c r="AP50" s="6">
        <f t="shared" si="42"/>
        <v>324.10424999999998</v>
      </c>
      <c r="AQ50" s="6">
        <f t="shared" si="42"/>
        <v>327.80831000000001</v>
      </c>
      <c r="AR50" s="6">
        <f t="shared" si="42"/>
        <v>327.05896999999999</v>
      </c>
      <c r="AS50" s="6">
        <f t="shared" si="42"/>
        <v>303.07688000000002</v>
      </c>
      <c r="AT50" s="6">
        <f t="shared" si="42"/>
        <v>361.04676999999998</v>
      </c>
      <c r="AU50" s="6">
        <f t="shared" si="42"/>
        <v>302.06205</v>
      </c>
      <c r="AV50" s="6">
        <f t="shared" si="42"/>
        <v>354.92777000000001</v>
      </c>
      <c r="AW50" s="32">
        <v>-0.336011</v>
      </c>
      <c r="AX50" s="8">
        <v>337.42399999999998</v>
      </c>
      <c r="AY50" s="7">
        <f t="shared" si="45"/>
        <v>0.46310699999999999</v>
      </c>
      <c r="AZ50" s="8">
        <f t="shared" si="40"/>
        <v>332.33643010000003</v>
      </c>
      <c r="BA50" s="6"/>
      <c r="BB50">
        <f t="shared" si="48"/>
        <v>5</v>
      </c>
      <c r="BC50" s="6"/>
      <c r="BD50" s="34"/>
      <c r="BE50" s="12">
        <v>14</v>
      </c>
      <c r="BF50" s="49">
        <f t="shared" si="46"/>
        <v>33601.1</v>
      </c>
      <c r="BG50" s="50">
        <f t="shared" si="47"/>
        <v>46310.7</v>
      </c>
      <c r="BH50" s="35"/>
      <c r="BI50" s="34"/>
      <c r="BJ50" s="34"/>
      <c r="BK50" s="34"/>
      <c r="BL50" s="34"/>
      <c r="BM50" s="34"/>
      <c r="BN50" s="34"/>
    </row>
    <row r="51" spans="1:66">
      <c r="A51">
        <f t="shared" si="43"/>
        <v>8</v>
      </c>
      <c r="B51">
        <v>15</v>
      </c>
      <c r="D51">
        <v>8</v>
      </c>
      <c r="E51" s="6">
        <f t="shared" ref="E51:AV51" si="49">E14/100000</f>
        <v>301.53818000000001</v>
      </c>
      <c r="F51" s="6">
        <f t="shared" si="49"/>
        <v>323.33488</v>
      </c>
      <c r="G51" s="6">
        <f t="shared" si="49"/>
        <v>294.30047999999999</v>
      </c>
      <c r="H51" s="6">
        <f t="shared" si="49"/>
        <v>305.64175999999998</v>
      </c>
      <c r="I51" s="6">
        <f t="shared" si="49"/>
        <v>304.24378000000002</v>
      </c>
      <c r="J51" s="6">
        <f t="shared" si="49"/>
        <v>297.96377999999999</v>
      </c>
      <c r="K51" s="6">
        <f t="shared" si="49"/>
        <v>273.36662000000001</v>
      </c>
      <c r="L51" s="6">
        <f t="shared" si="49"/>
        <v>334.80999000000003</v>
      </c>
      <c r="M51" s="6">
        <f t="shared" si="49"/>
        <v>337.18203999999997</v>
      </c>
      <c r="N51" s="6">
        <f t="shared" si="49"/>
        <v>328.90676000000002</v>
      </c>
      <c r="O51" s="6">
        <f t="shared" si="49"/>
        <v>327.92572999999999</v>
      </c>
      <c r="P51" s="6">
        <f t="shared" si="49"/>
        <v>283.41545000000002</v>
      </c>
      <c r="Q51" s="6">
        <f t="shared" si="49"/>
        <v>291.56225000000001</v>
      </c>
      <c r="R51" s="6">
        <f t="shared" si="49"/>
        <v>307.90746999999999</v>
      </c>
      <c r="S51" s="6">
        <f t="shared" si="49"/>
        <v>298.73784999999998</v>
      </c>
      <c r="T51" s="6">
        <f t="shared" si="49"/>
        <v>307.54719</v>
      </c>
      <c r="U51" s="6">
        <f t="shared" si="49"/>
        <v>316.43774999999999</v>
      </c>
      <c r="V51" s="6">
        <f t="shared" si="49"/>
        <v>295.95835</v>
      </c>
      <c r="W51" s="6">
        <f t="shared" si="49"/>
        <v>272.65564000000001</v>
      </c>
      <c r="X51" s="6">
        <f t="shared" si="49"/>
        <v>273.83398</v>
      </c>
      <c r="Y51" s="6">
        <f t="shared" si="49"/>
        <v>297.36392999999998</v>
      </c>
      <c r="Z51" s="6">
        <f t="shared" si="49"/>
        <v>279.11567000000002</v>
      </c>
      <c r="AA51" s="6">
        <f t="shared" si="49"/>
        <v>285.58010999999999</v>
      </c>
      <c r="AB51" s="6">
        <f t="shared" si="49"/>
        <v>321.16311999999999</v>
      </c>
      <c r="AC51" s="6">
        <f t="shared" si="49"/>
        <v>343.56918000000002</v>
      </c>
      <c r="AD51" s="6">
        <f t="shared" si="49"/>
        <v>323.97728000000001</v>
      </c>
      <c r="AE51" s="6">
        <f t="shared" si="49"/>
        <v>321.11559</v>
      </c>
      <c r="AF51" s="6">
        <f t="shared" si="49"/>
        <v>313.62995000000001</v>
      </c>
      <c r="AG51" s="6">
        <f t="shared" si="49"/>
        <v>276.90913999999998</v>
      </c>
      <c r="AH51" s="6">
        <f t="shared" si="49"/>
        <v>285.32344000000001</v>
      </c>
      <c r="AI51" s="6">
        <f t="shared" si="49"/>
        <v>296.26746000000003</v>
      </c>
      <c r="AJ51" s="6">
        <f t="shared" si="49"/>
        <v>309.72104000000002</v>
      </c>
      <c r="AK51" s="6">
        <f t="shared" si="49"/>
        <v>284.78514999999999</v>
      </c>
      <c r="AL51" s="6">
        <f t="shared" si="49"/>
        <v>283.30112000000003</v>
      </c>
      <c r="AM51" s="6">
        <f t="shared" si="49"/>
        <v>281.36014</v>
      </c>
      <c r="AN51" s="6">
        <f t="shared" si="49"/>
        <v>288.23482999999999</v>
      </c>
      <c r="AO51" s="6">
        <f t="shared" si="49"/>
        <v>279.65465999999998</v>
      </c>
      <c r="AP51" s="6">
        <f t="shared" si="49"/>
        <v>297.59827000000001</v>
      </c>
      <c r="AQ51" s="6">
        <f t="shared" si="49"/>
        <v>306.28888000000001</v>
      </c>
      <c r="AR51" s="6">
        <f t="shared" si="49"/>
        <v>288.05493000000001</v>
      </c>
      <c r="AS51" s="6">
        <f t="shared" si="49"/>
        <v>272.26076</v>
      </c>
      <c r="AT51" s="6">
        <f t="shared" si="49"/>
        <v>322.16570000000002</v>
      </c>
      <c r="AU51" s="6">
        <f t="shared" si="49"/>
        <v>290.93725999999998</v>
      </c>
      <c r="AV51" s="6">
        <f t="shared" si="49"/>
        <v>300.87529000000001</v>
      </c>
      <c r="AW51" s="32">
        <v>-0.397393</v>
      </c>
      <c r="AX51" s="8">
        <v>309.55500000000001</v>
      </c>
      <c r="AY51" s="7">
        <f t="shared" si="45"/>
        <v>0.51669232799999998</v>
      </c>
      <c r="AZ51" s="8">
        <f t="shared" si="40"/>
        <v>310.4986384</v>
      </c>
      <c r="BA51" s="6"/>
      <c r="BB51">
        <f t="shared" si="48"/>
        <v>6</v>
      </c>
      <c r="BC51" s="6"/>
      <c r="BD51" s="34"/>
      <c r="BE51" s="12">
        <v>15</v>
      </c>
      <c r="BF51" s="49">
        <f t="shared" si="46"/>
        <v>39739.300000000003</v>
      </c>
      <c r="BG51" s="50">
        <f t="shared" si="47"/>
        <v>51669.232799999998</v>
      </c>
      <c r="BH51" s="35"/>
      <c r="BI51" s="34"/>
      <c r="BJ51" s="34"/>
      <c r="BK51" s="34"/>
      <c r="BL51" s="34"/>
      <c r="BM51" s="34"/>
      <c r="BN51" s="34"/>
    </row>
    <row r="52" spans="1:66">
      <c r="A52">
        <f t="shared" si="43"/>
        <v>9</v>
      </c>
      <c r="B52">
        <v>16</v>
      </c>
      <c r="D52">
        <v>15</v>
      </c>
      <c r="E52" s="6">
        <f t="shared" ref="E52:AV52" si="50">E15/100000</f>
        <v>253.4323</v>
      </c>
      <c r="F52" s="6">
        <f t="shared" si="50"/>
        <v>290.74988999999999</v>
      </c>
      <c r="G52" s="6">
        <f t="shared" si="50"/>
        <v>283.02116000000001</v>
      </c>
      <c r="H52" s="6">
        <f t="shared" si="50"/>
        <v>286.27940999999998</v>
      </c>
      <c r="I52" s="6">
        <f t="shared" si="50"/>
        <v>275.74115999999998</v>
      </c>
      <c r="J52" s="6">
        <f t="shared" si="50"/>
        <v>272.59831000000003</v>
      </c>
      <c r="K52" s="6">
        <f t="shared" si="50"/>
        <v>270.02350000000001</v>
      </c>
      <c r="L52" s="6">
        <f t="shared" si="50"/>
        <v>322.27454999999998</v>
      </c>
      <c r="M52" s="6">
        <f t="shared" si="50"/>
        <v>308.83785999999998</v>
      </c>
      <c r="N52" s="6">
        <f t="shared" si="50"/>
        <v>310.61047000000002</v>
      </c>
      <c r="O52" s="6">
        <f t="shared" si="50"/>
        <v>301.31369000000001</v>
      </c>
      <c r="P52" s="6">
        <f t="shared" si="50"/>
        <v>269.04754000000003</v>
      </c>
      <c r="Q52" s="6">
        <f t="shared" si="50"/>
        <v>271.56587999999999</v>
      </c>
      <c r="R52" s="6">
        <f t="shared" si="50"/>
        <v>291.00229000000002</v>
      </c>
      <c r="S52" s="6">
        <f t="shared" si="50"/>
        <v>276.37774999999999</v>
      </c>
      <c r="T52" s="6">
        <f t="shared" si="50"/>
        <v>276.08523000000002</v>
      </c>
      <c r="U52" s="6">
        <f t="shared" si="50"/>
        <v>257.90960999999999</v>
      </c>
      <c r="V52" s="6">
        <f t="shared" si="50"/>
        <v>264.31486000000001</v>
      </c>
      <c r="W52" s="6">
        <f t="shared" si="50"/>
        <v>240.81532000000001</v>
      </c>
      <c r="X52" s="6">
        <f t="shared" si="50"/>
        <v>235.56282999999999</v>
      </c>
      <c r="Y52" s="6">
        <f t="shared" si="50"/>
        <v>246.90289999999999</v>
      </c>
      <c r="Z52" s="6">
        <f t="shared" si="50"/>
        <v>285.39125000000001</v>
      </c>
      <c r="AA52" s="6">
        <f t="shared" si="50"/>
        <v>248.53470999999999</v>
      </c>
      <c r="AB52" s="6">
        <f t="shared" si="50"/>
        <v>274.69515999999999</v>
      </c>
      <c r="AC52" s="6">
        <f t="shared" si="50"/>
        <v>280.10946999999999</v>
      </c>
      <c r="AD52" s="6">
        <f t="shared" si="50"/>
        <v>285.61230999999998</v>
      </c>
      <c r="AE52" s="6">
        <f t="shared" si="50"/>
        <v>289.37734</v>
      </c>
      <c r="AF52" s="6">
        <f t="shared" si="50"/>
        <v>255.87297000000001</v>
      </c>
      <c r="AG52" s="6">
        <f t="shared" si="50"/>
        <v>248.44027</v>
      </c>
      <c r="AH52" s="6">
        <f t="shared" si="50"/>
        <v>254.96314000000001</v>
      </c>
      <c r="AI52" s="6">
        <f t="shared" si="50"/>
        <v>273.75783000000001</v>
      </c>
      <c r="AJ52" s="6">
        <f t="shared" si="50"/>
        <v>272.50666000000001</v>
      </c>
      <c r="AK52" s="6">
        <f t="shared" si="50"/>
        <v>280.07891999999998</v>
      </c>
      <c r="AL52" s="6">
        <f t="shared" si="50"/>
        <v>224.43841</v>
      </c>
      <c r="AM52" s="6">
        <f t="shared" si="50"/>
        <v>260.80844999999999</v>
      </c>
      <c r="AN52" s="6">
        <f t="shared" si="50"/>
        <v>229.93929</v>
      </c>
      <c r="AO52" s="6">
        <f t="shared" si="50"/>
        <v>273.79730999999998</v>
      </c>
      <c r="AP52" s="6">
        <f t="shared" si="50"/>
        <v>262.77321000000001</v>
      </c>
      <c r="AQ52" s="6">
        <f t="shared" si="50"/>
        <v>256.60242</v>
      </c>
      <c r="AR52" s="6">
        <f t="shared" si="50"/>
        <v>229.14934</v>
      </c>
      <c r="AS52" s="6">
        <f t="shared" si="50"/>
        <v>241.25717</v>
      </c>
      <c r="AT52" s="6">
        <f t="shared" si="50"/>
        <v>298.23824999999999</v>
      </c>
      <c r="AU52" s="6">
        <f t="shared" si="50"/>
        <v>259.77699999999999</v>
      </c>
      <c r="AV52" s="6">
        <f t="shared" si="50"/>
        <v>269.45812000000001</v>
      </c>
      <c r="AW52" s="32">
        <v>-0.74214199999999997</v>
      </c>
      <c r="AX52" s="8">
        <v>286.26600000000002</v>
      </c>
      <c r="AY52" s="7">
        <f t="shared" si="45"/>
        <v>0.58708024400000003</v>
      </c>
      <c r="AZ52" s="8">
        <f t="shared" si="40"/>
        <v>288.01404029999998</v>
      </c>
      <c r="BA52" s="6"/>
      <c r="BB52">
        <f t="shared" si="48"/>
        <v>7</v>
      </c>
      <c r="BC52" s="6"/>
      <c r="BD52" s="34"/>
      <c r="BE52" s="12">
        <v>16</v>
      </c>
      <c r="BF52" s="49">
        <f t="shared" si="46"/>
        <v>74214.2</v>
      </c>
      <c r="BG52" s="50">
        <f t="shared" si="47"/>
        <v>58708.024400000002</v>
      </c>
      <c r="BH52" s="35"/>
      <c r="BI52" s="34"/>
      <c r="BJ52" s="34"/>
      <c r="BK52" s="34"/>
      <c r="BL52" s="34"/>
      <c r="BM52" s="34"/>
      <c r="BN52" s="34"/>
    </row>
    <row r="53" spans="1:66">
      <c r="A53">
        <f t="shared" si="43"/>
        <v>10</v>
      </c>
      <c r="B53">
        <v>17</v>
      </c>
      <c r="D53">
        <v>23</v>
      </c>
      <c r="E53" s="6">
        <f t="shared" ref="E53:AV53" si="51">E16/100000</f>
        <v>237.16884999999999</v>
      </c>
      <c r="F53" s="6">
        <f t="shared" si="51"/>
        <v>212.42354</v>
      </c>
      <c r="G53" s="6">
        <f t="shared" si="51"/>
        <v>251.91135</v>
      </c>
      <c r="H53" s="6">
        <f t="shared" si="51"/>
        <v>270.02447999999998</v>
      </c>
      <c r="I53" s="6">
        <f t="shared" si="51"/>
        <v>235.14764</v>
      </c>
      <c r="J53" s="6">
        <f t="shared" si="51"/>
        <v>256.38720000000001</v>
      </c>
      <c r="K53" s="6">
        <f t="shared" si="51"/>
        <v>262.57355999999999</v>
      </c>
      <c r="L53" s="6">
        <f t="shared" si="51"/>
        <v>286.15827999999999</v>
      </c>
      <c r="M53" s="6">
        <f t="shared" si="51"/>
        <v>281.97694999999999</v>
      </c>
      <c r="N53" s="6">
        <f t="shared" si="51"/>
        <v>286.43826999999999</v>
      </c>
      <c r="O53" s="6">
        <f t="shared" si="51"/>
        <v>263.08229</v>
      </c>
      <c r="P53" s="6">
        <f t="shared" si="51"/>
        <v>244.10507000000001</v>
      </c>
      <c r="Q53" s="6">
        <f t="shared" si="51"/>
        <v>239.70829000000001</v>
      </c>
      <c r="R53" s="6">
        <f t="shared" si="51"/>
        <v>271.41678000000002</v>
      </c>
      <c r="S53" s="6">
        <f t="shared" si="51"/>
        <v>248.29436999999999</v>
      </c>
      <c r="T53" s="6">
        <f t="shared" si="51"/>
        <v>274.33476000000002</v>
      </c>
      <c r="U53" s="6">
        <f t="shared" si="51"/>
        <v>240.00704999999999</v>
      </c>
      <c r="V53" s="6">
        <f t="shared" si="51"/>
        <v>228.89737</v>
      </c>
      <c r="W53" s="6">
        <f t="shared" si="51"/>
        <v>225.97703999999999</v>
      </c>
      <c r="X53" s="6">
        <f t="shared" si="51"/>
        <v>221.94197</v>
      </c>
      <c r="Y53" s="6">
        <f t="shared" si="51"/>
        <v>241.77250000000001</v>
      </c>
      <c r="Z53" s="6">
        <f t="shared" si="51"/>
        <v>233.73842999999999</v>
      </c>
      <c r="AA53" s="6">
        <f t="shared" si="51"/>
        <v>209.8913</v>
      </c>
      <c r="AB53" s="6">
        <f t="shared" si="51"/>
        <v>263.72025000000002</v>
      </c>
      <c r="AC53" s="6">
        <f t="shared" si="51"/>
        <v>261.67928000000001</v>
      </c>
      <c r="AD53" s="6">
        <f t="shared" si="51"/>
        <v>229.85422</v>
      </c>
      <c r="AE53" s="6">
        <f t="shared" si="51"/>
        <v>258.55658</v>
      </c>
      <c r="AF53" s="6">
        <f t="shared" si="51"/>
        <v>247.78097</v>
      </c>
      <c r="AG53" s="6">
        <f t="shared" si="51"/>
        <v>221.24164999999999</v>
      </c>
      <c r="AH53" s="6">
        <f t="shared" si="51"/>
        <v>224.67151000000001</v>
      </c>
      <c r="AI53" s="6">
        <f t="shared" si="51"/>
        <v>257.44556</v>
      </c>
      <c r="AJ53" s="6">
        <f t="shared" si="51"/>
        <v>251.46431000000001</v>
      </c>
      <c r="AK53" s="6">
        <f t="shared" si="51"/>
        <v>253.96364</v>
      </c>
      <c r="AL53" s="6">
        <f t="shared" si="51"/>
        <v>219.30318</v>
      </c>
      <c r="AM53" s="6">
        <f t="shared" si="51"/>
        <v>234.22396000000001</v>
      </c>
      <c r="AN53" s="6">
        <f t="shared" si="51"/>
        <v>202.31853000000001</v>
      </c>
      <c r="AO53" s="6">
        <f t="shared" si="51"/>
        <v>252.39274</v>
      </c>
      <c r="AP53" s="6">
        <f t="shared" si="51"/>
        <v>252.09627</v>
      </c>
      <c r="AQ53" s="6">
        <f t="shared" si="51"/>
        <v>237.72243</v>
      </c>
      <c r="AR53" s="6">
        <f t="shared" si="51"/>
        <v>209.74447000000001</v>
      </c>
      <c r="AS53" s="6">
        <f t="shared" si="51"/>
        <v>216.41216</v>
      </c>
      <c r="AT53" s="6">
        <f t="shared" si="51"/>
        <v>247.77314000000001</v>
      </c>
      <c r="AU53" s="6">
        <f t="shared" si="51"/>
        <v>228.53345999999999</v>
      </c>
      <c r="AV53" s="6">
        <f t="shared" si="51"/>
        <v>239.13344000000001</v>
      </c>
      <c r="AW53" s="32">
        <v>-0.62466500000000003</v>
      </c>
      <c r="AX53" s="8">
        <v>257.964</v>
      </c>
      <c r="AY53" s="7">
        <f t="shared" si="45"/>
        <v>0.67545729600000004</v>
      </c>
      <c r="AZ53" s="8">
        <f t="shared" si="40"/>
        <v>265.08969999999999</v>
      </c>
      <c r="BA53" s="6"/>
      <c r="BB53">
        <f t="shared" si="48"/>
        <v>8</v>
      </c>
      <c r="BC53" s="6"/>
      <c r="BD53" s="34"/>
      <c r="BE53" s="12">
        <v>17</v>
      </c>
      <c r="BF53" s="49">
        <f t="shared" si="46"/>
        <v>62466.5</v>
      </c>
      <c r="BG53" s="50">
        <f t="shared" si="47"/>
        <v>67545.729600000006</v>
      </c>
      <c r="BH53" s="35"/>
      <c r="BI53" s="34"/>
      <c r="BJ53" s="34"/>
      <c r="BK53" s="34"/>
      <c r="BL53" s="34"/>
      <c r="BM53" s="34"/>
      <c r="BN53" s="34"/>
    </row>
    <row r="54" spans="1:66">
      <c r="A54">
        <f t="shared" si="43"/>
        <v>11</v>
      </c>
      <c r="B54" s="4">
        <v>18</v>
      </c>
      <c r="C54" s="4"/>
      <c r="D54" s="4">
        <v>29</v>
      </c>
      <c r="E54" s="6">
        <f t="shared" ref="E54:AV54" si="52">E17/100000</f>
        <v>222.90299999999999</v>
      </c>
      <c r="F54" s="6">
        <f t="shared" si="52"/>
        <v>213.85872000000001</v>
      </c>
      <c r="G54" s="6">
        <f t="shared" si="52"/>
        <v>243.01453000000001</v>
      </c>
      <c r="H54" s="6">
        <f t="shared" si="52"/>
        <v>249.82984999999999</v>
      </c>
      <c r="I54" s="6">
        <f t="shared" si="52"/>
        <v>236.86666</v>
      </c>
      <c r="J54" s="6">
        <f t="shared" si="52"/>
        <v>222.22344000000001</v>
      </c>
      <c r="K54" s="6">
        <f t="shared" si="52"/>
        <v>244.31147999999999</v>
      </c>
      <c r="L54" s="6">
        <f t="shared" si="52"/>
        <v>261.84719000000001</v>
      </c>
      <c r="M54" s="6">
        <f t="shared" si="52"/>
        <v>215.40939</v>
      </c>
      <c r="N54" s="6">
        <f t="shared" si="52"/>
        <v>252.38809000000001</v>
      </c>
      <c r="O54" s="6">
        <f t="shared" si="52"/>
        <v>223.63353000000001</v>
      </c>
      <c r="P54" s="6">
        <f t="shared" si="52"/>
        <v>221.71281999999999</v>
      </c>
      <c r="Q54" s="6">
        <f t="shared" si="52"/>
        <v>222.86090999999999</v>
      </c>
      <c r="R54" s="6">
        <f t="shared" si="52"/>
        <v>235.76059000000001</v>
      </c>
      <c r="S54" s="6">
        <f t="shared" si="52"/>
        <v>221.60848999999999</v>
      </c>
      <c r="T54" s="6">
        <f t="shared" si="52"/>
        <v>200.35238000000001</v>
      </c>
      <c r="U54" s="6">
        <f t="shared" si="52"/>
        <v>209.98809</v>
      </c>
      <c r="V54" s="6">
        <f t="shared" si="52"/>
        <v>200.84605999999999</v>
      </c>
      <c r="W54" s="6">
        <f t="shared" si="52"/>
        <v>183.65062</v>
      </c>
      <c r="X54" s="6">
        <f t="shared" si="52"/>
        <v>220.83553000000001</v>
      </c>
      <c r="Y54" s="6">
        <f t="shared" si="52"/>
        <v>227.12951000000001</v>
      </c>
      <c r="Z54" s="6">
        <f t="shared" si="52"/>
        <v>209.63255000000001</v>
      </c>
      <c r="AA54" s="6">
        <f t="shared" si="52"/>
        <v>190.22369</v>
      </c>
      <c r="AB54" s="6">
        <f t="shared" si="52"/>
        <v>204.57574</v>
      </c>
      <c r="AC54" s="6">
        <f t="shared" si="52"/>
        <v>233.28654</v>
      </c>
      <c r="AD54" s="6">
        <f t="shared" si="52"/>
        <v>213.75408999999999</v>
      </c>
      <c r="AE54" s="6">
        <f t="shared" si="52"/>
        <v>225.83255</v>
      </c>
      <c r="AF54" s="6">
        <f t="shared" si="52"/>
        <v>214.31629000000001</v>
      </c>
      <c r="AG54" s="6">
        <f t="shared" si="52"/>
        <v>203.71227999999999</v>
      </c>
      <c r="AH54" s="6">
        <f t="shared" si="52"/>
        <v>191.77239</v>
      </c>
      <c r="AI54" s="6">
        <f t="shared" si="52"/>
        <v>228.71055999999999</v>
      </c>
      <c r="AJ54" s="6">
        <f t="shared" si="52"/>
        <v>227.88048000000001</v>
      </c>
      <c r="AK54" s="6">
        <f t="shared" si="52"/>
        <v>235.41244</v>
      </c>
      <c r="AL54" s="6">
        <f t="shared" si="52"/>
        <v>186.88475</v>
      </c>
      <c r="AM54" s="6">
        <f t="shared" si="52"/>
        <v>209.2105</v>
      </c>
      <c r="AN54" s="6">
        <f t="shared" si="52"/>
        <v>184.80261999999999</v>
      </c>
      <c r="AO54" s="6">
        <f t="shared" si="52"/>
        <v>218.67699999999999</v>
      </c>
      <c r="AP54" s="6">
        <f t="shared" si="52"/>
        <v>209.2313</v>
      </c>
      <c r="AQ54" s="6">
        <f t="shared" si="52"/>
        <v>186.43482</v>
      </c>
      <c r="AR54" s="6">
        <f t="shared" si="52"/>
        <v>180.25907000000001</v>
      </c>
      <c r="AS54" s="6">
        <f t="shared" si="52"/>
        <v>190.81993</v>
      </c>
      <c r="AT54" s="6">
        <f t="shared" si="52"/>
        <v>200.30795000000001</v>
      </c>
      <c r="AU54" s="6">
        <f t="shared" si="52"/>
        <v>200.58967000000001</v>
      </c>
      <c r="AV54" s="6">
        <f t="shared" si="52"/>
        <v>210.92345</v>
      </c>
      <c r="AW54" s="32">
        <v>-0.90598999999999996</v>
      </c>
      <c r="AX54" s="8">
        <v>236.06700000000001</v>
      </c>
      <c r="AY54" s="7">
        <f t="shared" si="45"/>
        <v>0.78301003199999997</v>
      </c>
      <c r="AZ54" s="8">
        <f t="shared" si="40"/>
        <v>241.93268169999999</v>
      </c>
      <c r="BA54" s="6"/>
      <c r="BB54">
        <f t="shared" si="48"/>
        <v>9</v>
      </c>
      <c r="BC54" s="6"/>
      <c r="BD54" s="34"/>
      <c r="BE54" s="12">
        <v>18</v>
      </c>
      <c r="BF54" s="49">
        <f t="shared" si="46"/>
        <v>90599</v>
      </c>
      <c r="BG54" s="50">
        <f t="shared" si="47"/>
        <v>78301.003199999992</v>
      </c>
      <c r="BH54" s="35"/>
      <c r="BI54" s="34"/>
      <c r="BJ54" s="34"/>
      <c r="BK54" s="34"/>
      <c r="BL54" s="34"/>
      <c r="BM54" s="34"/>
      <c r="BN54" s="34"/>
    </row>
    <row r="55" spans="1:66">
      <c r="A55">
        <f t="shared" si="43"/>
        <v>12</v>
      </c>
      <c r="B55" s="5">
        <v>19</v>
      </c>
      <c r="C55" s="5" t="s">
        <v>6</v>
      </c>
      <c r="D55" s="5">
        <v>6</v>
      </c>
      <c r="E55" s="6">
        <f t="shared" ref="E55:AV55" si="53">E18/100000</f>
        <v>194.71274</v>
      </c>
      <c r="F55" s="6">
        <f t="shared" si="53"/>
        <v>209.12852000000001</v>
      </c>
      <c r="G55" s="6">
        <f t="shared" si="53"/>
        <v>250.16524999999999</v>
      </c>
      <c r="H55" s="6">
        <f t="shared" si="53"/>
        <v>192.12755000000001</v>
      </c>
      <c r="I55" s="6">
        <f t="shared" si="53"/>
        <v>225.67276000000001</v>
      </c>
      <c r="J55" s="6">
        <f t="shared" si="53"/>
        <v>199.44757000000001</v>
      </c>
      <c r="K55" s="6">
        <f t="shared" si="53"/>
        <v>219.03568999999999</v>
      </c>
      <c r="L55" s="6">
        <f t="shared" si="53"/>
        <v>229.19868</v>
      </c>
      <c r="M55" s="6">
        <f t="shared" si="53"/>
        <v>213.24700000000001</v>
      </c>
      <c r="N55" s="6">
        <f t="shared" si="53"/>
        <v>231.63847000000001</v>
      </c>
      <c r="O55" s="6">
        <f t="shared" si="53"/>
        <v>186.84599</v>
      </c>
      <c r="P55" s="6">
        <f t="shared" si="53"/>
        <v>214.29490999999999</v>
      </c>
      <c r="Q55" s="6">
        <f t="shared" si="53"/>
        <v>188.32844</v>
      </c>
      <c r="R55" s="6">
        <f t="shared" si="53"/>
        <v>214.17456000000001</v>
      </c>
      <c r="S55" s="6">
        <f t="shared" si="53"/>
        <v>215.68037000000001</v>
      </c>
      <c r="T55" s="6">
        <f t="shared" si="53"/>
        <v>182.71325999999999</v>
      </c>
      <c r="U55" s="6">
        <f t="shared" si="53"/>
        <v>194.62791999999999</v>
      </c>
      <c r="V55" s="6">
        <f t="shared" si="53"/>
        <v>157.87324000000001</v>
      </c>
      <c r="W55" s="6">
        <f t="shared" si="53"/>
        <v>175.8638</v>
      </c>
      <c r="X55" s="6">
        <f t="shared" si="53"/>
        <v>169.59569999999999</v>
      </c>
      <c r="Y55" s="6">
        <f t="shared" si="53"/>
        <v>200.16049000000001</v>
      </c>
      <c r="Z55" s="6">
        <f t="shared" si="53"/>
        <v>187.65083999999999</v>
      </c>
      <c r="AA55" s="6">
        <f t="shared" si="53"/>
        <v>169.23544000000001</v>
      </c>
      <c r="AB55" s="6">
        <f t="shared" si="53"/>
        <v>191.90557999999999</v>
      </c>
      <c r="AC55" s="6">
        <f t="shared" si="53"/>
        <v>219.34849</v>
      </c>
      <c r="AD55" s="6">
        <f t="shared" si="53"/>
        <v>187.49651</v>
      </c>
      <c r="AE55" s="6">
        <f t="shared" si="53"/>
        <v>189.59011000000001</v>
      </c>
      <c r="AF55" s="6">
        <f t="shared" si="53"/>
        <v>190.1397</v>
      </c>
      <c r="AG55" s="6">
        <f t="shared" si="53"/>
        <v>185.62904</v>
      </c>
      <c r="AH55" s="6">
        <f t="shared" si="53"/>
        <v>175.49431000000001</v>
      </c>
      <c r="AI55" s="6">
        <f t="shared" si="53"/>
        <v>202.77158</v>
      </c>
      <c r="AJ55" s="6">
        <f t="shared" si="53"/>
        <v>205.53174999999999</v>
      </c>
      <c r="AK55" s="6">
        <f t="shared" si="53"/>
        <v>212.60814999999999</v>
      </c>
      <c r="AL55" s="6">
        <f t="shared" si="53"/>
        <v>174.28701000000001</v>
      </c>
      <c r="AM55" s="6">
        <f t="shared" si="53"/>
        <v>183.90074000000001</v>
      </c>
      <c r="AN55" s="6">
        <f t="shared" si="53"/>
        <v>168.09723</v>
      </c>
      <c r="AO55" s="6">
        <f t="shared" si="53"/>
        <v>193.04320999999999</v>
      </c>
      <c r="AP55" s="6">
        <f t="shared" si="53"/>
        <v>178.37918999999999</v>
      </c>
      <c r="AQ55" s="6">
        <f t="shared" si="53"/>
        <v>176.51544999999999</v>
      </c>
      <c r="AR55" s="6">
        <f t="shared" si="53"/>
        <v>158.52061</v>
      </c>
      <c r="AS55" s="6">
        <f t="shared" si="53"/>
        <v>163.34849</v>
      </c>
      <c r="AT55" s="6">
        <f t="shared" si="53"/>
        <v>167.33718999999999</v>
      </c>
      <c r="AU55" s="6">
        <f t="shared" si="53"/>
        <v>181.67071999999999</v>
      </c>
      <c r="AV55" s="6">
        <f t="shared" si="53"/>
        <v>184.08237</v>
      </c>
      <c r="AW55" s="32">
        <v>-0.98097299999999998</v>
      </c>
      <c r="AX55" s="8">
        <v>215.52600000000001</v>
      </c>
      <c r="AY55" s="7">
        <f t="shared" si="45"/>
        <v>0.9109250000000001</v>
      </c>
      <c r="AZ55" s="8">
        <f t="shared" si="40"/>
        <v>218.75004959999998</v>
      </c>
      <c r="BA55" s="6"/>
      <c r="BB55">
        <f t="shared" si="48"/>
        <v>10</v>
      </c>
      <c r="BC55" s="6"/>
      <c r="BD55" s="34"/>
      <c r="BE55" s="12">
        <v>19</v>
      </c>
      <c r="BF55" s="49">
        <f t="shared" si="46"/>
        <v>98097.3</v>
      </c>
      <c r="BG55" s="50">
        <f t="shared" si="47"/>
        <v>91092.500000000015</v>
      </c>
      <c r="BH55" s="35"/>
      <c r="BI55" s="34"/>
      <c r="BJ55" s="34"/>
      <c r="BK55" s="34"/>
      <c r="BL55" s="34"/>
      <c r="BM55" s="34"/>
      <c r="BN55" s="34"/>
    </row>
    <row r="56" spans="1:66">
      <c r="A56">
        <f t="shared" si="43"/>
        <v>13</v>
      </c>
      <c r="B56">
        <v>20</v>
      </c>
      <c r="D56">
        <v>13</v>
      </c>
      <c r="E56" s="6">
        <f t="shared" ref="E56:AV56" si="54">E19/100000</f>
        <v>135.29895999999999</v>
      </c>
      <c r="F56" s="6">
        <f t="shared" si="54"/>
        <v>201.98313999999999</v>
      </c>
      <c r="G56" s="6">
        <f t="shared" si="54"/>
        <v>200.07073</v>
      </c>
      <c r="H56" s="6">
        <f t="shared" si="54"/>
        <v>165.0692</v>
      </c>
      <c r="I56" s="6">
        <f t="shared" si="54"/>
        <v>207.51253</v>
      </c>
      <c r="J56" s="6">
        <f t="shared" si="54"/>
        <v>148.72879</v>
      </c>
      <c r="K56" s="6">
        <f t="shared" si="54"/>
        <v>173.45158000000001</v>
      </c>
      <c r="L56" s="6">
        <f t="shared" si="54"/>
        <v>200.95642000000001</v>
      </c>
      <c r="M56" s="6">
        <f t="shared" si="54"/>
        <v>199.94109</v>
      </c>
      <c r="N56" s="6">
        <f t="shared" si="54"/>
        <v>216.48987</v>
      </c>
      <c r="O56" s="6">
        <f t="shared" si="54"/>
        <v>175.94902999999999</v>
      </c>
      <c r="P56" s="6">
        <f t="shared" si="54"/>
        <v>172.75556</v>
      </c>
      <c r="Q56" s="6">
        <f t="shared" si="54"/>
        <v>141.98088999999999</v>
      </c>
      <c r="R56" s="6">
        <f t="shared" si="54"/>
        <v>194.11823999999999</v>
      </c>
      <c r="S56" s="6">
        <f t="shared" si="54"/>
        <v>181.42556999999999</v>
      </c>
      <c r="T56" s="6">
        <f t="shared" si="54"/>
        <v>163.77848</v>
      </c>
      <c r="U56" s="6">
        <f t="shared" si="54"/>
        <v>185.02726000000001</v>
      </c>
      <c r="V56" s="6">
        <f t="shared" si="54"/>
        <v>154.25346999999999</v>
      </c>
      <c r="W56" s="6">
        <f t="shared" si="54"/>
        <v>154.57156000000001</v>
      </c>
      <c r="X56" s="6">
        <f t="shared" si="54"/>
        <v>163.28126</v>
      </c>
      <c r="Y56" s="6">
        <f t="shared" si="54"/>
        <v>183.77160000000001</v>
      </c>
      <c r="Z56" s="6">
        <f t="shared" si="54"/>
        <v>173.84115</v>
      </c>
      <c r="AA56" s="6">
        <f t="shared" si="54"/>
        <v>155.88879</v>
      </c>
      <c r="AB56" s="6">
        <f t="shared" si="54"/>
        <v>168.80960999999999</v>
      </c>
      <c r="AC56" s="6">
        <f t="shared" si="54"/>
        <v>166.53369000000001</v>
      </c>
      <c r="AD56" s="6">
        <f t="shared" si="54"/>
        <v>185.30862999999999</v>
      </c>
      <c r="AE56" s="6">
        <f t="shared" si="54"/>
        <v>173.23513</v>
      </c>
      <c r="AF56" s="6">
        <f t="shared" si="54"/>
        <v>182.09417999999999</v>
      </c>
      <c r="AG56" s="6">
        <f t="shared" si="54"/>
        <v>167.18258</v>
      </c>
      <c r="AH56" s="6">
        <f t="shared" si="54"/>
        <v>154.15092000000001</v>
      </c>
      <c r="AI56" s="6">
        <f t="shared" si="54"/>
        <v>169.60184000000001</v>
      </c>
      <c r="AJ56" s="6">
        <f t="shared" si="54"/>
        <v>177.40932000000001</v>
      </c>
      <c r="AK56" s="6">
        <f t="shared" si="54"/>
        <v>186.55287000000001</v>
      </c>
      <c r="AL56" s="6">
        <f t="shared" si="54"/>
        <v>139.0438</v>
      </c>
      <c r="AM56" s="6">
        <f t="shared" si="54"/>
        <v>149.68657999999999</v>
      </c>
      <c r="AN56" s="6">
        <f t="shared" si="54"/>
        <v>150.75306</v>
      </c>
      <c r="AO56" s="6">
        <f t="shared" si="54"/>
        <v>157.39229</v>
      </c>
      <c r="AP56" s="6">
        <f t="shared" si="54"/>
        <v>175.29286999999999</v>
      </c>
      <c r="AQ56" s="6">
        <f t="shared" si="54"/>
        <v>139.43203</v>
      </c>
      <c r="AR56" s="6">
        <f t="shared" si="54"/>
        <v>144.61176</v>
      </c>
      <c r="AS56" s="6">
        <f t="shared" si="54"/>
        <v>135.10542000000001</v>
      </c>
      <c r="AT56" s="6">
        <f t="shared" si="54"/>
        <v>133.89908</v>
      </c>
      <c r="AU56" s="6">
        <f t="shared" si="54"/>
        <v>144.95578</v>
      </c>
      <c r="AV56" s="6">
        <f t="shared" si="54"/>
        <v>159.36936</v>
      </c>
      <c r="AW56" s="32">
        <v>-0.85074000000000005</v>
      </c>
      <c r="AX56" s="8">
        <v>187.55099999999999</v>
      </c>
      <c r="AY56" s="7">
        <f t="shared" si="45"/>
        <v>1.060388748</v>
      </c>
      <c r="AZ56" s="8">
        <f t="shared" si="40"/>
        <v>195.74886789999999</v>
      </c>
      <c r="BA56" s="6"/>
      <c r="BB56">
        <f t="shared" si="48"/>
        <v>11</v>
      </c>
      <c r="BC56" s="6"/>
      <c r="BD56" s="34"/>
      <c r="BE56" s="12">
        <v>20</v>
      </c>
      <c r="BF56" s="49">
        <f t="shared" si="46"/>
        <v>85074</v>
      </c>
      <c r="BG56" s="50">
        <f t="shared" si="47"/>
        <v>106038.87480000001</v>
      </c>
      <c r="BH56" s="35"/>
      <c r="BI56" s="34"/>
      <c r="BJ56" s="34"/>
      <c r="BK56" s="34"/>
      <c r="BL56" s="34"/>
      <c r="BM56" s="34"/>
      <c r="BN56" s="34"/>
    </row>
    <row r="57" spans="1:66">
      <c r="A57">
        <f t="shared" si="43"/>
        <v>14</v>
      </c>
      <c r="B57">
        <v>21</v>
      </c>
      <c r="D57">
        <v>20</v>
      </c>
      <c r="E57" s="6">
        <f t="shared" ref="E57:AV57" si="55">E20/100000</f>
        <v>157.94149999999999</v>
      </c>
      <c r="F57" s="6">
        <f t="shared" si="55"/>
        <v>173.41261</v>
      </c>
      <c r="G57" s="6">
        <f t="shared" si="55"/>
        <v>186.95473999999999</v>
      </c>
      <c r="H57" s="6">
        <f t="shared" si="55"/>
        <v>155.56249</v>
      </c>
      <c r="I57" s="6">
        <f t="shared" si="55"/>
        <v>205.34426999999999</v>
      </c>
      <c r="J57" s="6">
        <f t="shared" si="55"/>
        <v>139.71720999999999</v>
      </c>
      <c r="K57" s="6">
        <f t="shared" si="55"/>
        <v>167.95068000000001</v>
      </c>
      <c r="L57" s="6">
        <f t="shared" si="55"/>
        <v>161.94345999999999</v>
      </c>
      <c r="M57" s="6">
        <f t="shared" si="55"/>
        <v>159.09129999999999</v>
      </c>
      <c r="N57" s="6">
        <f t="shared" si="55"/>
        <v>183.26177000000001</v>
      </c>
      <c r="O57" s="6">
        <f t="shared" si="55"/>
        <v>150.45465999999999</v>
      </c>
      <c r="P57" s="6">
        <f t="shared" si="55"/>
        <v>143.60011</v>
      </c>
      <c r="Q57" s="6">
        <f t="shared" si="55"/>
        <v>134.10892000000001</v>
      </c>
      <c r="R57" s="6">
        <f t="shared" si="55"/>
        <v>196.23666</v>
      </c>
      <c r="S57" s="6">
        <f t="shared" si="55"/>
        <v>166.03009</v>
      </c>
      <c r="T57" s="6">
        <f t="shared" si="55"/>
        <v>155.07309000000001</v>
      </c>
      <c r="U57" s="6">
        <f t="shared" si="55"/>
        <v>155.18097</v>
      </c>
      <c r="V57" s="6">
        <f t="shared" si="55"/>
        <v>134.98777999999999</v>
      </c>
      <c r="W57" s="6">
        <f t="shared" si="55"/>
        <v>113.86262000000001</v>
      </c>
      <c r="X57" s="6">
        <f t="shared" si="55"/>
        <v>146.73654999999999</v>
      </c>
      <c r="Y57" s="6">
        <f t="shared" si="55"/>
        <v>135.32749000000001</v>
      </c>
      <c r="Z57" s="6">
        <f t="shared" si="55"/>
        <v>157.80665999999999</v>
      </c>
      <c r="AA57" s="6">
        <f t="shared" si="55"/>
        <v>148.25476</v>
      </c>
      <c r="AB57" s="6">
        <f t="shared" si="55"/>
        <v>130.98988</v>
      </c>
      <c r="AC57" s="6">
        <f t="shared" si="55"/>
        <v>160.03863999999999</v>
      </c>
      <c r="AD57" s="6">
        <f t="shared" si="55"/>
        <v>156.49582000000001</v>
      </c>
      <c r="AE57" s="6">
        <f t="shared" si="55"/>
        <v>151.35209</v>
      </c>
      <c r="AF57" s="6">
        <f t="shared" si="55"/>
        <v>155.01854</v>
      </c>
      <c r="AG57" s="6">
        <f t="shared" si="55"/>
        <v>144.20656</v>
      </c>
      <c r="AH57" s="6">
        <f t="shared" si="55"/>
        <v>129.9478</v>
      </c>
      <c r="AI57" s="6">
        <f t="shared" si="55"/>
        <v>138.67326</v>
      </c>
      <c r="AJ57" s="6">
        <f t="shared" si="55"/>
        <v>162.39659</v>
      </c>
      <c r="AK57" s="6">
        <f t="shared" si="55"/>
        <v>162.01979</v>
      </c>
      <c r="AL57" s="6">
        <f t="shared" si="55"/>
        <v>107.45066</v>
      </c>
      <c r="AM57" s="6">
        <f t="shared" si="55"/>
        <v>127.71644999999999</v>
      </c>
      <c r="AN57" s="6">
        <f t="shared" si="55"/>
        <v>127.20255</v>
      </c>
      <c r="AO57" s="6">
        <f t="shared" si="55"/>
        <v>114.61601</v>
      </c>
      <c r="AP57" s="6">
        <f t="shared" si="55"/>
        <v>145.13122000000001</v>
      </c>
      <c r="AQ57" s="6">
        <f t="shared" si="55"/>
        <v>113.58709</v>
      </c>
      <c r="AR57" s="6">
        <f t="shared" si="55"/>
        <v>101.03188</v>
      </c>
      <c r="AS57" s="6">
        <f t="shared" si="55"/>
        <v>107.62678</v>
      </c>
      <c r="AT57" s="6">
        <f t="shared" si="55"/>
        <v>110.11986</v>
      </c>
      <c r="AU57" s="6">
        <f t="shared" si="55"/>
        <v>124.46607</v>
      </c>
      <c r="AV57" s="6">
        <f t="shared" si="55"/>
        <v>122.69186999999999</v>
      </c>
      <c r="AW57" s="32">
        <v>-1.29359</v>
      </c>
      <c r="AX57" s="8">
        <v>175.01499999999999</v>
      </c>
      <c r="AY57" s="7">
        <f t="shared" si="45"/>
        <v>1.2325878239999999</v>
      </c>
      <c r="AZ57" s="8">
        <f t="shared" si="40"/>
        <v>173.13620079999998</v>
      </c>
      <c r="BA57" s="6"/>
      <c r="BB57">
        <f t="shared" si="48"/>
        <v>12</v>
      </c>
      <c r="BC57" s="6"/>
      <c r="BD57" s="34"/>
      <c r="BE57" s="12">
        <v>21</v>
      </c>
      <c r="BF57" s="49">
        <f t="shared" si="46"/>
        <v>129359</v>
      </c>
      <c r="BG57" s="50">
        <f t="shared" si="47"/>
        <v>123258.78239999998</v>
      </c>
      <c r="BH57" s="35"/>
      <c r="BI57" s="34"/>
      <c r="BJ57" s="34"/>
      <c r="BK57" s="34"/>
      <c r="BL57" s="34"/>
      <c r="BM57" s="34"/>
      <c r="BN57" s="34"/>
    </row>
    <row r="58" spans="1:66">
      <c r="A58">
        <f t="shared" si="43"/>
        <v>15</v>
      </c>
      <c r="B58">
        <v>22</v>
      </c>
      <c r="D58">
        <v>27</v>
      </c>
      <c r="E58" s="6">
        <f t="shared" ref="E58:AV58" si="56">E21/100000</f>
        <v>147.81787</v>
      </c>
      <c r="F58" s="6">
        <f t="shared" si="56"/>
        <v>118.53751</v>
      </c>
      <c r="G58" s="6">
        <f t="shared" si="56"/>
        <v>154.38058000000001</v>
      </c>
      <c r="H58" s="6">
        <f t="shared" si="56"/>
        <v>142.35824</v>
      </c>
      <c r="I58" s="6">
        <f t="shared" si="56"/>
        <v>166.74590000000001</v>
      </c>
      <c r="J58" s="6">
        <f t="shared" si="56"/>
        <v>141.36673999999999</v>
      </c>
      <c r="K58" s="6">
        <f t="shared" si="56"/>
        <v>167.52919</v>
      </c>
      <c r="L58" s="6">
        <f t="shared" si="56"/>
        <v>157.56244000000001</v>
      </c>
      <c r="M58" s="6">
        <f t="shared" si="56"/>
        <v>134.93979999999999</v>
      </c>
      <c r="N58" s="6">
        <f t="shared" si="56"/>
        <v>153.02342999999999</v>
      </c>
      <c r="O58" s="6">
        <f t="shared" si="56"/>
        <v>139.82501999999999</v>
      </c>
      <c r="P58" s="6">
        <f t="shared" si="56"/>
        <v>124.29909000000001</v>
      </c>
      <c r="Q58" s="6">
        <f t="shared" si="56"/>
        <v>102.06838</v>
      </c>
      <c r="R58" s="6">
        <f t="shared" si="56"/>
        <v>178.07606000000001</v>
      </c>
      <c r="S58" s="6">
        <f t="shared" si="56"/>
        <v>136.12325999999999</v>
      </c>
      <c r="T58" s="6">
        <f t="shared" si="56"/>
        <v>137.16132999999999</v>
      </c>
      <c r="U58" s="6">
        <f t="shared" si="56"/>
        <v>134.99133</v>
      </c>
      <c r="V58" s="6">
        <f t="shared" si="56"/>
        <v>105.37942</v>
      </c>
      <c r="W58" s="6">
        <f t="shared" si="56"/>
        <v>87.850020000000001</v>
      </c>
      <c r="X58" s="6">
        <f t="shared" si="56"/>
        <v>137.97282000000001</v>
      </c>
      <c r="Y58" s="6">
        <f t="shared" si="56"/>
        <v>116.73885</v>
      </c>
      <c r="Z58" s="6">
        <f t="shared" si="56"/>
        <v>127.25951000000001</v>
      </c>
      <c r="AA58" s="6">
        <f t="shared" si="56"/>
        <v>103.82111</v>
      </c>
      <c r="AB58" s="6">
        <f t="shared" si="56"/>
        <v>113.54011</v>
      </c>
      <c r="AC58" s="6">
        <f t="shared" si="56"/>
        <v>146.80797000000001</v>
      </c>
      <c r="AD58" s="6">
        <f t="shared" si="56"/>
        <v>160.01452</v>
      </c>
      <c r="AE58" s="6">
        <f t="shared" si="56"/>
        <v>118.53767000000001</v>
      </c>
      <c r="AF58" s="6">
        <f t="shared" si="56"/>
        <v>130.14465999999999</v>
      </c>
      <c r="AG58" s="6">
        <f t="shared" si="56"/>
        <v>124.11953</v>
      </c>
      <c r="AH58" s="6">
        <f t="shared" si="56"/>
        <v>109.83579</v>
      </c>
      <c r="AI58" s="6">
        <f t="shared" si="56"/>
        <v>117.89192</v>
      </c>
      <c r="AJ58" s="6">
        <f t="shared" si="56"/>
        <v>132.33018000000001</v>
      </c>
      <c r="AK58" s="6">
        <f t="shared" si="56"/>
        <v>146.91468</v>
      </c>
      <c r="AL58" s="6">
        <f t="shared" si="56"/>
        <v>93.412469999999999</v>
      </c>
      <c r="AM58" s="6">
        <f t="shared" si="56"/>
        <v>100.30862999999999</v>
      </c>
      <c r="AN58" s="6">
        <f t="shared" si="56"/>
        <v>108.66175</v>
      </c>
      <c r="AO58" s="6">
        <f t="shared" si="56"/>
        <v>88.666120000000006</v>
      </c>
      <c r="AP58" s="6">
        <f t="shared" si="56"/>
        <v>116.5311</v>
      </c>
      <c r="AQ58" s="6">
        <f t="shared" si="56"/>
        <v>83.204599999999999</v>
      </c>
      <c r="AR58" s="6">
        <f t="shared" si="56"/>
        <v>78.825190000000006</v>
      </c>
      <c r="AS58" s="6">
        <f t="shared" si="56"/>
        <v>67.504919999999998</v>
      </c>
      <c r="AT58" s="6">
        <f t="shared" si="56"/>
        <v>86.563339999999997</v>
      </c>
      <c r="AU58" s="6">
        <f t="shared" si="56"/>
        <v>98.23115</v>
      </c>
      <c r="AV58" s="6">
        <f t="shared" si="56"/>
        <v>90.526539999999997</v>
      </c>
      <c r="AW58" s="32">
        <v>-1.42953</v>
      </c>
      <c r="AX58" s="8">
        <v>155.596</v>
      </c>
      <c r="AY58" s="7">
        <f t="shared" si="45"/>
        <v>1.4287087760000001</v>
      </c>
      <c r="AZ58" s="8">
        <f t="shared" si="40"/>
        <v>151.11911250000003</v>
      </c>
      <c r="BA58" s="6"/>
      <c r="BB58">
        <f t="shared" si="48"/>
        <v>13</v>
      </c>
      <c r="BC58" s="6"/>
      <c r="BD58" s="34"/>
      <c r="BE58" s="12">
        <v>22</v>
      </c>
      <c r="BF58" s="49">
        <f t="shared" si="46"/>
        <v>142953</v>
      </c>
      <c r="BG58" s="50">
        <f t="shared" si="47"/>
        <v>142870.87760000001</v>
      </c>
      <c r="BH58" s="35"/>
      <c r="BI58" s="34"/>
      <c r="BJ58" s="34"/>
      <c r="BK58" s="34"/>
      <c r="BL58" s="34"/>
      <c r="BM58" s="34"/>
      <c r="BN58" s="34"/>
    </row>
    <row r="59" spans="1:66">
      <c r="A59">
        <f t="shared" si="43"/>
        <v>16</v>
      </c>
      <c r="B59">
        <v>23</v>
      </c>
      <c r="C59" t="s">
        <v>7</v>
      </c>
      <c r="D59">
        <v>3</v>
      </c>
      <c r="E59" s="6">
        <f t="shared" ref="E59:AV59" si="57">E22/100000</f>
        <v>115.55127</v>
      </c>
      <c r="F59" s="6">
        <f t="shared" si="57"/>
        <v>107.25527</v>
      </c>
      <c r="G59" s="6">
        <f t="shared" si="57"/>
        <v>115.14928</v>
      </c>
      <c r="H59" s="6">
        <f t="shared" si="57"/>
        <v>136.1568</v>
      </c>
      <c r="I59" s="6">
        <f t="shared" si="57"/>
        <v>153.0104</v>
      </c>
      <c r="J59" s="6">
        <f t="shared" si="57"/>
        <v>114.87809</v>
      </c>
      <c r="K59" s="6">
        <f t="shared" si="57"/>
        <v>163.64168000000001</v>
      </c>
      <c r="L59" s="6">
        <f t="shared" si="57"/>
        <v>148.62191999999999</v>
      </c>
      <c r="M59" s="6">
        <f t="shared" si="57"/>
        <v>121.44398</v>
      </c>
      <c r="N59" s="6">
        <f t="shared" si="57"/>
        <v>151.27844999999999</v>
      </c>
      <c r="O59" s="6">
        <f t="shared" si="57"/>
        <v>105.23484000000001</v>
      </c>
      <c r="P59" s="6">
        <f t="shared" si="57"/>
        <v>96.873249999999999</v>
      </c>
      <c r="Q59" s="6">
        <f t="shared" si="57"/>
        <v>87.66798</v>
      </c>
      <c r="R59" s="6">
        <f t="shared" si="57"/>
        <v>144.54213999999999</v>
      </c>
      <c r="S59" s="6">
        <f t="shared" si="57"/>
        <v>127.92201</v>
      </c>
      <c r="T59" s="6">
        <f t="shared" si="57"/>
        <v>125.62139999999999</v>
      </c>
      <c r="U59" s="6">
        <f t="shared" si="57"/>
        <v>102.89959</v>
      </c>
      <c r="V59" s="6">
        <f t="shared" si="57"/>
        <v>91.485749999999996</v>
      </c>
      <c r="W59" s="6">
        <f t="shared" si="57"/>
        <v>53.211269999999999</v>
      </c>
      <c r="X59" s="6">
        <f t="shared" si="57"/>
        <v>101.82544</v>
      </c>
      <c r="Y59" s="6">
        <f t="shared" si="57"/>
        <v>112.95764</v>
      </c>
      <c r="Z59" s="6">
        <f t="shared" si="57"/>
        <v>92.974649999999997</v>
      </c>
      <c r="AA59" s="6">
        <f t="shared" si="57"/>
        <v>82.96593</v>
      </c>
      <c r="AB59" s="6">
        <f t="shared" si="57"/>
        <v>73.472329999999999</v>
      </c>
      <c r="AC59" s="6">
        <f t="shared" si="57"/>
        <v>118.47736999999999</v>
      </c>
      <c r="AD59" s="6">
        <f t="shared" si="57"/>
        <v>98.693460000000002</v>
      </c>
      <c r="AE59" s="6">
        <f t="shared" si="57"/>
        <v>105.42349</v>
      </c>
      <c r="AF59" s="6">
        <f t="shared" si="57"/>
        <v>104.63468</v>
      </c>
      <c r="AG59" s="6">
        <f t="shared" si="57"/>
        <v>99.600170000000006</v>
      </c>
      <c r="AH59" s="6">
        <f t="shared" si="57"/>
        <v>82.490960000000001</v>
      </c>
      <c r="AI59" s="6">
        <f t="shared" si="57"/>
        <v>96.657529999999994</v>
      </c>
      <c r="AJ59" s="6">
        <f t="shared" si="57"/>
        <v>104.38691</v>
      </c>
      <c r="AK59" s="6">
        <f t="shared" si="57"/>
        <v>115.52758</v>
      </c>
      <c r="AL59" s="6">
        <f t="shared" si="57"/>
        <v>78.676500000000004</v>
      </c>
      <c r="AM59" s="6">
        <f t="shared" si="57"/>
        <v>82.811250000000001</v>
      </c>
      <c r="AN59" s="6">
        <f t="shared" si="57"/>
        <v>83.399039999999999</v>
      </c>
      <c r="AO59" s="6">
        <f t="shared" si="57"/>
        <v>68.19914</v>
      </c>
      <c r="AP59" s="6">
        <f t="shared" si="57"/>
        <v>78.752769999999998</v>
      </c>
      <c r="AQ59" s="6">
        <f t="shared" si="57"/>
        <v>73.309039999999996</v>
      </c>
      <c r="AR59" s="6">
        <f t="shared" si="57"/>
        <v>54.016680000000001</v>
      </c>
      <c r="AS59" s="6">
        <f t="shared" si="57"/>
        <v>47.058239999999998</v>
      </c>
      <c r="AT59" s="6">
        <f t="shared" si="57"/>
        <v>56.426279999999998</v>
      </c>
      <c r="AU59" s="6">
        <f t="shared" si="57"/>
        <v>71.110609999999994</v>
      </c>
      <c r="AV59" s="6">
        <f t="shared" si="57"/>
        <v>55.975670000000001</v>
      </c>
      <c r="AW59" s="32">
        <v>-1.65821</v>
      </c>
      <c r="AX59" s="8">
        <v>137.35499999999999</v>
      </c>
      <c r="AY59" s="7">
        <f>($A59-2)*($A59-2)*($A59-2) * $AW$4+($A59-2)*($A59-2)*$AX$4+($A59-2)*$AY$4+$AZ$4</f>
        <v>1.6499381520000003</v>
      </c>
      <c r="AZ59" s="8">
        <f t="shared" si="40"/>
        <v>129.90466720000001</v>
      </c>
      <c r="BA59" s="6"/>
      <c r="BB59">
        <f t="shared" si="48"/>
        <v>14</v>
      </c>
      <c r="BC59" s="6"/>
      <c r="BD59" s="34"/>
      <c r="BE59" s="12">
        <v>23</v>
      </c>
      <c r="BF59" s="49">
        <f t="shared" si="46"/>
        <v>165821</v>
      </c>
      <c r="BG59" s="50">
        <f t="shared" si="47"/>
        <v>164993.81520000004</v>
      </c>
      <c r="BH59" s="35"/>
      <c r="BI59" s="34"/>
      <c r="BJ59" s="34"/>
      <c r="BK59" s="34"/>
      <c r="BL59" s="34"/>
      <c r="BM59" s="34"/>
      <c r="BN59" s="34"/>
    </row>
    <row r="60" spans="1:66">
      <c r="A60">
        <f t="shared" si="43"/>
        <v>17</v>
      </c>
      <c r="B60">
        <v>24</v>
      </c>
      <c r="D60">
        <v>10</v>
      </c>
      <c r="E60" s="6">
        <f t="shared" ref="E60:AV60" si="58">E23/100000</f>
        <v>88.828699999999998</v>
      </c>
      <c r="F60" s="6">
        <f t="shared" si="58"/>
        <v>115.38212</v>
      </c>
      <c r="G60" s="6">
        <f t="shared" si="58"/>
        <v>128.50953999999999</v>
      </c>
      <c r="H60" s="6">
        <f t="shared" si="58"/>
        <v>88.466989999999996</v>
      </c>
      <c r="I60" s="6">
        <f t="shared" si="58"/>
        <v>128.81308999999999</v>
      </c>
      <c r="J60" s="6">
        <f t="shared" si="58"/>
        <v>85.143240000000006</v>
      </c>
      <c r="K60" s="6">
        <f t="shared" si="58"/>
        <v>120.09005000000001</v>
      </c>
      <c r="L60" s="6">
        <f t="shared" si="58"/>
        <v>96.258859999999999</v>
      </c>
      <c r="M60" s="6">
        <f t="shared" si="58"/>
        <v>109.99806</v>
      </c>
      <c r="N60" s="6">
        <f t="shared" si="58"/>
        <v>124.38549999999999</v>
      </c>
      <c r="O60" s="6">
        <f t="shared" si="58"/>
        <v>92.922020000000003</v>
      </c>
      <c r="P60" s="6">
        <f t="shared" si="58"/>
        <v>77.017449999999997</v>
      </c>
      <c r="Q60" s="6">
        <f t="shared" si="58"/>
        <v>57.38917</v>
      </c>
      <c r="R60" s="6">
        <f t="shared" si="58"/>
        <v>121.98511000000001</v>
      </c>
      <c r="S60" s="6">
        <f t="shared" si="58"/>
        <v>87.776079999999993</v>
      </c>
      <c r="T60" s="6">
        <f t="shared" si="58"/>
        <v>105.17569</v>
      </c>
      <c r="U60" s="6">
        <f t="shared" si="58"/>
        <v>72.129109999999997</v>
      </c>
      <c r="V60" s="6">
        <f t="shared" si="58"/>
        <v>69.415970000000002</v>
      </c>
      <c r="W60" s="6">
        <f t="shared" si="58"/>
        <v>43.69023</v>
      </c>
      <c r="X60" s="6">
        <f t="shared" si="58"/>
        <v>108.88796000000001</v>
      </c>
      <c r="Y60" s="6">
        <f t="shared" si="58"/>
        <v>90.201490000000007</v>
      </c>
      <c r="Z60" s="6">
        <f t="shared" si="58"/>
        <v>73.918480000000002</v>
      </c>
      <c r="AA60" s="6">
        <f t="shared" si="58"/>
        <v>64.639080000000007</v>
      </c>
      <c r="AB60" s="6">
        <f t="shared" si="58"/>
        <v>72.602080000000001</v>
      </c>
      <c r="AC60" s="6">
        <f t="shared" si="58"/>
        <v>93.033900000000003</v>
      </c>
      <c r="AD60" s="6">
        <f t="shared" si="58"/>
        <v>77.774450000000002</v>
      </c>
      <c r="AE60" s="6">
        <f t="shared" si="58"/>
        <v>80.274760000000001</v>
      </c>
      <c r="AF60" s="6">
        <f t="shared" si="58"/>
        <v>81.158330000000007</v>
      </c>
      <c r="AG60" s="6">
        <f t="shared" si="58"/>
        <v>79.802549999999997</v>
      </c>
      <c r="AH60" s="6">
        <f t="shared" si="58"/>
        <v>73.154060000000001</v>
      </c>
      <c r="AI60" s="6">
        <f t="shared" si="58"/>
        <v>81.208569999999995</v>
      </c>
      <c r="AJ60" s="6">
        <f t="shared" si="58"/>
        <v>89.320300000000003</v>
      </c>
      <c r="AK60" s="6">
        <f t="shared" si="58"/>
        <v>86.696380000000005</v>
      </c>
      <c r="AL60" s="6">
        <f t="shared" si="58"/>
        <v>72.520960000000002</v>
      </c>
      <c r="AM60" s="6">
        <f t="shared" si="58"/>
        <v>61.158729999999998</v>
      </c>
      <c r="AN60" s="6">
        <f t="shared" si="58"/>
        <v>60.588470000000001</v>
      </c>
      <c r="AO60" s="6">
        <f t="shared" si="58"/>
        <v>54.181809999999999</v>
      </c>
      <c r="AP60" s="6">
        <f t="shared" si="58"/>
        <v>58.277200000000001</v>
      </c>
      <c r="AQ60" s="6">
        <f t="shared" si="58"/>
        <v>50.120379999999997</v>
      </c>
      <c r="AR60" s="6">
        <f t="shared" si="58"/>
        <v>34.475839999999998</v>
      </c>
      <c r="AS60" s="6">
        <f t="shared" si="58"/>
        <v>21.802980000000002</v>
      </c>
      <c r="AT60" s="6">
        <f t="shared" si="58"/>
        <v>34.480409999999999</v>
      </c>
      <c r="AU60" s="6">
        <f t="shared" si="58"/>
        <v>50.65157</v>
      </c>
      <c r="AV60" s="6">
        <f t="shared" si="58"/>
        <v>34.985880000000002</v>
      </c>
      <c r="AW60" s="32">
        <v>-1.5647599999999999</v>
      </c>
      <c r="AX60" s="8">
        <v>114.70699999999999</v>
      </c>
      <c r="AY60" s="7">
        <f>($A60-15)*($A60-15)*($A60-15) * $AW$3+($A60-15)*($A60-15)*$AX$3+($A60-15)*$AY$3+$AZ$3</f>
        <v>1.4765032480000002</v>
      </c>
      <c r="AZ60" s="8">
        <f t="shared" si="40"/>
        <v>109.69992910000008</v>
      </c>
      <c r="BA60" s="6"/>
      <c r="BB60">
        <f t="shared" si="48"/>
        <v>15</v>
      </c>
      <c r="BC60" s="6"/>
      <c r="BD60" s="34"/>
      <c r="BE60" s="12">
        <v>24</v>
      </c>
      <c r="BF60" s="49">
        <f t="shared" si="46"/>
        <v>156476</v>
      </c>
      <c r="BG60" s="50">
        <f t="shared" si="47"/>
        <v>147650.32480000003</v>
      </c>
      <c r="BH60" s="35"/>
      <c r="BI60" s="34"/>
      <c r="BJ60" s="34"/>
      <c r="BK60" s="34"/>
      <c r="BL60" s="34"/>
      <c r="BM60" s="34"/>
      <c r="BN60" s="34"/>
    </row>
    <row r="61" spans="1:66">
      <c r="A61">
        <f t="shared" si="43"/>
        <v>18</v>
      </c>
      <c r="B61" s="4">
        <v>25</v>
      </c>
      <c r="C61" s="4"/>
      <c r="D61" s="4">
        <v>17</v>
      </c>
      <c r="E61" s="6">
        <f t="shared" ref="E61:AV61" si="59">E24/100000</f>
        <v>56.86018</v>
      </c>
      <c r="F61" s="6">
        <f t="shared" si="59"/>
        <v>86.629059999999996</v>
      </c>
      <c r="G61" s="6">
        <f t="shared" si="59"/>
        <v>65.702640000000002</v>
      </c>
      <c r="H61" s="6">
        <f t="shared" si="59"/>
        <v>73.554400000000001</v>
      </c>
      <c r="I61" s="6">
        <f t="shared" si="59"/>
        <v>115.85458</v>
      </c>
      <c r="J61" s="6">
        <f t="shared" si="59"/>
        <v>70.413229999999999</v>
      </c>
      <c r="K61" s="6">
        <f t="shared" si="59"/>
        <v>113.19421</v>
      </c>
      <c r="L61" s="6">
        <f t="shared" si="59"/>
        <v>61.448650000000001</v>
      </c>
      <c r="M61" s="6">
        <f t="shared" si="59"/>
        <v>63.598680000000002</v>
      </c>
      <c r="N61" s="6">
        <f t="shared" si="59"/>
        <v>98.564400000000006</v>
      </c>
      <c r="O61" s="6">
        <f t="shared" si="59"/>
        <v>59.90428</v>
      </c>
      <c r="P61" s="6">
        <f t="shared" si="59"/>
        <v>58.001150000000003</v>
      </c>
      <c r="Q61" s="6">
        <f t="shared" si="59"/>
        <v>53.59055</v>
      </c>
      <c r="R61" s="6">
        <f t="shared" si="59"/>
        <v>93.790130000000005</v>
      </c>
      <c r="S61" s="6">
        <f t="shared" si="59"/>
        <v>68.937870000000004</v>
      </c>
      <c r="T61" s="6">
        <f t="shared" si="59"/>
        <v>95.995739999999998</v>
      </c>
      <c r="U61" s="6">
        <f t="shared" si="59"/>
        <v>57.631790000000002</v>
      </c>
      <c r="V61" s="6">
        <f t="shared" si="59"/>
        <v>49.053939999999997</v>
      </c>
      <c r="W61" s="6">
        <f t="shared" si="59"/>
        <v>50.762509999999999</v>
      </c>
      <c r="X61" s="6">
        <f t="shared" si="59"/>
        <v>63.108649999999997</v>
      </c>
      <c r="Y61" s="6">
        <f t="shared" si="59"/>
        <v>64.260390000000001</v>
      </c>
      <c r="Z61" s="6">
        <f t="shared" si="59"/>
        <v>59.294229999999999</v>
      </c>
      <c r="AA61" s="6">
        <f t="shared" si="59"/>
        <v>46.136789999999998</v>
      </c>
      <c r="AB61" s="6">
        <f t="shared" si="59"/>
        <v>64.662170000000003</v>
      </c>
      <c r="AC61" s="6">
        <f t="shared" si="59"/>
        <v>85.278419999999997</v>
      </c>
      <c r="AD61" s="6">
        <f t="shared" si="59"/>
        <v>78.625240000000005</v>
      </c>
      <c r="AE61" s="6">
        <f t="shared" si="59"/>
        <v>74.588849999999994</v>
      </c>
      <c r="AF61" s="6">
        <f t="shared" si="59"/>
        <v>53.223089999999999</v>
      </c>
      <c r="AG61" s="6">
        <f t="shared" si="59"/>
        <v>43.321120000000001</v>
      </c>
      <c r="AH61" s="6">
        <f t="shared" si="59"/>
        <v>46.310659999999999</v>
      </c>
      <c r="AI61" s="6">
        <f t="shared" si="59"/>
        <v>51.779539999999997</v>
      </c>
      <c r="AJ61" s="6">
        <f t="shared" si="59"/>
        <v>71.631910000000005</v>
      </c>
      <c r="AK61" s="6">
        <f t="shared" si="59"/>
        <v>77.742750000000001</v>
      </c>
      <c r="AL61" s="6">
        <f t="shared" si="59"/>
        <v>49.939300000000003</v>
      </c>
      <c r="AM61" s="6">
        <f t="shared" si="59"/>
        <v>42.390450000000001</v>
      </c>
      <c r="AN61" s="6">
        <f t="shared" si="59"/>
        <v>47.385620000000003</v>
      </c>
      <c r="AO61" s="6">
        <f t="shared" si="59"/>
        <v>34.112270000000002</v>
      </c>
      <c r="AP61" s="6">
        <f t="shared" si="59"/>
        <v>38.364730000000002</v>
      </c>
      <c r="AQ61" s="6">
        <f t="shared" si="59"/>
        <v>28.88861</v>
      </c>
      <c r="AR61" s="6">
        <f t="shared" si="59"/>
        <v>14.47091</v>
      </c>
      <c r="AS61" s="6">
        <f t="shared" si="59"/>
        <v>13.684329999999999</v>
      </c>
      <c r="AT61" s="6">
        <f t="shared" si="59"/>
        <v>26.612089999999998</v>
      </c>
      <c r="AU61" s="6">
        <f t="shared" si="59"/>
        <v>35.526380000000003</v>
      </c>
      <c r="AV61" s="6">
        <f t="shared" si="59"/>
        <v>29.32058</v>
      </c>
      <c r="AW61" s="32">
        <v>-1.2467900000000001</v>
      </c>
      <c r="AX61" s="8">
        <v>87.9619</v>
      </c>
      <c r="AY61" s="7">
        <f t="shared" ref="AY61:AY75" si="60">($A61-15)*($A61-15)*($A61-15) * $AW$3+($A61-15)*($A61-15)*$AX$3+($A61-15)*$AY$3+$AZ$3</f>
        <v>1.2623136120000003</v>
      </c>
      <c r="AZ61" s="8">
        <f t="shared" si="40"/>
        <v>90.711962399999948</v>
      </c>
      <c r="BA61" s="6"/>
      <c r="BB61">
        <f t="shared" si="48"/>
        <v>16</v>
      </c>
      <c r="BC61" s="6"/>
      <c r="BD61" s="34"/>
      <c r="BE61" s="12">
        <v>25</v>
      </c>
      <c r="BF61" s="49">
        <f t="shared" si="46"/>
        <v>124679</v>
      </c>
      <c r="BG61" s="50">
        <f t="shared" si="47"/>
        <v>126231.36120000003</v>
      </c>
      <c r="BH61" s="35"/>
      <c r="BI61" s="34"/>
      <c r="BJ61" s="34"/>
      <c r="BK61" s="34"/>
      <c r="BL61" s="34"/>
      <c r="BM61" s="34"/>
      <c r="BN61" s="34"/>
    </row>
    <row r="62" spans="1:66">
      <c r="A62">
        <f t="shared" si="43"/>
        <v>19</v>
      </c>
      <c r="B62">
        <v>26</v>
      </c>
      <c r="D62">
        <v>24</v>
      </c>
      <c r="E62" s="6">
        <f t="shared" ref="E62:AV62" si="61">E25/100000</f>
        <v>46.069189999999999</v>
      </c>
      <c r="F62" s="6">
        <f t="shared" si="61"/>
        <v>78.627229999999997</v>
      </c>
      <c r="G62" s="6">
        <f t="shared" si="61"/>
        <v>43.41789</v>
      </c>
      <c r="H62" s="6">
        <f t="shared" si="61"/>
        <v>50.065530000000003</v>
      </c>
      <c r="I62" s="6">
        <f t="shared" si="61"/>
        <v>91.946879999999993</v>
      </c>
      <c r="J62" s="6">
        <f t="shared" si="61"/>
        <v>63.087110000000003</v>
      </c>
      <c r="K62" s="6">
        <f t="shared" si="61"/>
        <v>68.365070000000003</v>
      </c>
      <c r="L62" s="6">
        <f t="shared" si="61"/>
        <v>53.688090000000003</v>
      </c>
      <c r="M62" s="6">
        <f t="shared" si="61"/>
        <v>48.008800000000001</v>
      </c>
      <c r="N62" s="6">
        <f t="shared" si="61"/>
        <v>82.364649999999997</v>
      </c>
      <c r="O62" s="6">
        <f t="shared" si="61"/>
        <v>40.620869999999996</v>
      </c>
      <c r="P62" s="6">
        <f t="shared" si="61"/>
        <v>45.55565</v>
      </c>
      <c r="Q62" s="6">
        <f t="shared" si="61"/>
        <v>27.8489</v>
      </c>
      <c r="R62" s="6">
        <f t="shared" si="61"/>
        <v>61.035600000000002</v>
      </c>
      <c r="S62" s="6">
        <f t="shared" si="61"/>
        <v>63.463940000000001</v>
      </c>
      <c r="T62" s="6">
        <f t="shared" si="61"/>
        <v>81.493139999999997</v>
      </c>
      <c r="U62" s="6">
        <f t="shared" si="61"/>
        <v>31.525469999999999</v>
      </c>
      <c r="V62" s="6">
        <f t="shared" si="61"/>
        <v>39.49785</v>
      </c>
      <c r="W62" s="6">
        <f t="shared" si="61"/>
        <v>33.621639999999999</v>
      </c>
      <c r="X62" s="6">
        <f t="shared" si="61"/>
        <v>43.00376</v>
      </c>
      <c r="Y62" s="6">
        <f t="shared" si="61"/>
        <v>64.998239999999996</v>
      </c>
      <c r="Z62" s="6">
        <f t="shared" si="61"/>
        <v>22.51586</v>
      </c>
      <c r="AA62" s="6">
        <f t="shared" si="61"/>
        <v>40.14038</v>
      </c>
      <c r="AB62" s="6">
        <f t="shared" si="61"/>
        <v>49.151980000000002</v>
      </c>
      <c r="AC62" s="6">
        <f t="shared" si="61"/>
        <v>43.040689999999998</v>
      </c>
      <c r="AD62" s="6">
        <f t="shared" si="61"/>
        <v>45.451729999999998</v>
      </c>
      <c r="AE62" s="6">
        <f t="shared" si="61"/>
        <v>39.853290000000001</v>
      </c>
      <c r="AF62" s="6">
        <f t="shared" si="61"/>
        <v>40.299599999999998</v>
      </c>
      <c r="AG62" s="6">
        <f t="shared" si="61"/>
        <v>34.048679999999997</v>
      </c>
      <c r="AH62" s="6">
        <f t="shared" si="61"/>
        <v>34.798870000000001</v>
      </c>
      <c r="AI62" s="6">
        <f t="shared" si="61"/>
        <v>34.208150000000003</v>
      </c>
      <c r="AJ62" s="6">
        <f t="shared" si="61"/>
        <v>50.057160000000003</v>
      </c>
      <c r="AK62" s="6">
        <f t="shared" si="61"/>
        <v>43.940280000000001</v>
      </c>
      <c r="AL62" s="6">
        <f t="shared" si="61"/>
        <v>49.939300000000003</v>
      </c>
      <c r="AM62" s="6">
        <f t="shared" si="61"/>
        <v>28.60239</v>
      </c>
      <c r="AN62" s="6">
        <f t="shared" si="61"/>
        <v>28.199449999999999</v>
      </c>
      <c r="AO62" s="6">
        <f t="shared" si="61"/>
        <v>18.86271</v>
      </c>
      <c r="AP62" s="6">
        <f t="shared" si="61"/>
        <v>26.287780000000001</v>
      </c>
      <c r="AQ62" s="6">
        <f t="shared" si="61"/>
        <v>17.179359999999999</v>
      </c>
      <c r="AR62" s="6">
        <f t="shared" si="61"/>
        <v>6.6793100000000001</v>
      </c>
      <c r="AS62" s="6">
        <f t="shared" si="61"/>
        <v>5.8086900000000004</v>
      </c>
      <c r="AT62" s="6">
        <f t="shared" si="61"/>
        <v>20.535119999999999</v>
      </c>
      <c r="AU62" s="6">
        <f t="shared" si="61"/>
        <v>19.96536</v>
      </c>
      <c r="AV62" s="6">
        <f t="shared" si="61"/>
        <v>13.150080000000001</v>
      </c>
      <c r="AW62" s="32">
        <v>-1.1108499999999999</v>
      </c>
      <c r="AX62" s="8">
        <v>67.516900000000007</v>
      </c>
      <c r="AY62" s="7">
        <f t="shared" si="60"/>
        <v>1.0741891840000002</v>
      </c>
      <c r="AZ62" s="8">
        <f t="shared" si="40"/>
        <v>73.147831300000064</v>
      </c>
      <c r="BA62" s="6"/>
      <c r="BB62">
        <f t="shared" si="48"/>
        <v>17</v>
      </c>
      <c r="BC62" s="6"/>
      <c r="BD62" s="34"/>
      <c r="BE62" s="12">
        <v>26</v>
      </c>
      <c r="BF62" s="49">
        <f t="shared" si="46"/>
        <v>111084.99999999999</v>
      </c>
      <c r="BG62" s="50">
        <f t="shared" si="47"/>
        <v>107418.91840000002</v>
      </c>
      <c r="BH62" s="35"/>
      <c r="BI62" s="34"/>
      <c r="BJ62" s="34"/>
      <c r="BK62" s="34"/>
      <c r="BL62" s="34"/>
      <c r="BM62" s="34"/>
      <c r="BN62" s="34"/>
    </row>
    <row r="63" spans="1:66">
      <c r="A63">
        <f t="shared" si="43"/>
        <v>20</v>
      </c>
      <c r="B63">
        <v>27</v>
      </c>
      <c r="C63" t="s">
        <v>8</v>
      </c>
      <c r="D63">
        <v>1</v>
      </c>
      <c r="E63" s="6">
        <f t="shared" ref="E63:AV63" si="62">E26/100000</f>
        <v>34.417769999999997</v>
      </c>
      <c r="F63" s="6">
        <f t="shared" si="62"/>
        <v>50.257719999999999</v>
      </c>
      <c r="G63" s="6">
        <f t="shared" si="62"/>
        <v>44.832889999999999</v>
      </c>
      <c r="H63" s="6">
        <f t="shared" si="62"/>
        <v>44.609839999999998</v>
      </c>
      <c r="I63" s="6">
        <f t="shared" si="62"/>
        <v>72.059039999999996</v>
      </c>
      <c r="J63" s="6">
        <f t="shared" si="62"/>
        <v>43.33934</v>
      </c>
      <c r="K63" s="6">
        <f t="shared" si="62"/>
        <v>49.254420000000003</v>
      </c>
      <c r="L63" s="6">
        <f t="shared" si="62"/>
        <v>41.787179999999999</v>
      </c>
      <c r="M63" s="6">
        <f t="shared" si="62"/>
        <v>37.458320000000001</v>
      </c>
      <c r="N63" s="6">
        <f t="shared" si="62"/>
        <v>75.348690000000005</v>
      </c>
      <c r="O63" s="6">
        <f t="shared" si="62"/>
        <v>17.123439999999999</v>
      </c>
      <c r="P63" s="6">
        <f t="shared" si="62"/>
        <v>25.903790000000001</v>
      </c>
      <c r="Q63" s="6">
        <f t="shared" si="62"/>
        <v>22.554819999999999</v>
      </c>
      <c r="R63" s="6">
        <f t="shared" si="62"/>
        <v>40.346640000000001</v>
      </c>
      <c r="S63" s="6">
        <f t="shared" si="62"/>
        <v>33.704099999999997</v>
      </c>
      <c r="T63" s="6">
        <f t="shared" si="62"/>
        <v>51.510800000000003</v>
      </c>
      <c r="U63" s="6">
        <f t="shared" si="62"/>
        <v>23.33</v>
      </c>
      <c r="V63" s="6">
        <f t="shared" si="62"/>
        <v>25.663640000000001</v>
      </c>
      <c r="W63" s="6">
        <f t="shared" si="62"/>
        <v>13.38861</v>
      </c>
      <c r="X63" s="6">
        <f t="shared" si="62"/>
        <v>15.08724</v>
      </c>
      <c r="Y63" s="6">
        <f t="shared" si="62"/>
        <v>35.18656</v>
      </c>
      <c r="Z63" s="6">
        <f t="shared" si="62"/>
        <v>17.3888</v>
      </c>
      <c r="AA63" s="6">
        <f t="shared" si="62"/>
        <v>10.66534</v>
      </c>
      <c r="AB63" s="6">
        <f t="shared" si="62"/>
        <v>20.881430000000002</v>
      </c>
      <c r="AC63" s="6">
        <f t="shared" si="62"/>
        <v>29.644369999999999</v>
      </c>
      <c r="AD63" s="6">
        <f t="shared" si="62"/>
        <v>33.505760000000002</v>
      </c>
      <c r="AE63" s="6">
        <f t="shared" si="62"/>
        <v>27.23602</v>
      </c>
      <c r="AF63" s="6">
        <f t="shared" si="62"/>
        <v>27.796990000000001</v>
      </c>
      <c r="AG63" s="6">
        <f t="shared" si="62"/>
        <v>19.56916</v>
      </c>
      <c r="AH63" s="6">
        <f t="shared" si="62"/>
        <v>23.051870000000001</v>
      </c>
      <c r="AI63" s="6">
        <f t="shared" si="62"/>
        <v>17.402000000000001</v>
      </c>
      <c r="AJ63" s="6">
        <f t="shared" si="62"/>
        <v>27.461099999999998</v>
      </c>
      <c r="AK63" s="6">
        <f t="shared" si="62"/>
        <v>31.375080000000001</v>
      </c>
      <c r="AL63" s="6">
        <f t="shared" si="62"/>
        <v>13.047560000000001</v>
      </c>
      <c r="AM63" s="6">
        <f t="shared" si="62"/>
        <v>21.54466</v>
      </c>
      <c r="AN63" s="6">
        <f t="shared" si="62"/>
        <v>12.330109999999999</v>
      </c>
      <c r="AO63" s="6">
        <f t="shared" si="62"/>
        <v>8.8311200000000003</v>
      </c>
      <c r="AP63" s="6">
        <f t="shared" si="62"/>
        <v>10.735659999999999</v>
      </c>
      <c r="AQ63" s="6">
        <f t="shared" si="62"/>
        <v>10.08093</v>
      </c>
      <c r="AR63" s="6">
        <f t="shared" si="62"/>
        <v>5.4866799999999998</v>
      </c>
      <c r="AS63" s="6">
        <f t="shared" si="62"/>
        <v>4.3737300000000001</v>
      </c>
      <c r="AT63" s="6">
        <f t="shared" si="62"/>
        <v>16.301659999999998</v>
      </c>
      <c r="AU63" s="6">
        <f t="shared" si="62"/>
        <v>14.83103</v>
      </c>
      <c r="AV63" s="6">
        <f t="shared" si="62"/>
        <v>6.7286099999999998</v>
      </c>
      <c r="AW63" s="32">
        <v>-0.94841399999999998</v>
      </c>
      <c r="AX63" s="8">
        <v>48.748399999999997</v>
      </c>
      <c r="AY63" s="7">
        <f t="shared" si="60"/>
        <v>0.90992950000000006</v>
      </c>
      <c r="AZ63" s="8">
        <f t="shared" si="40"/>
        <v>57.214600000000019</v>
      </c>
      <c r="BA63" s="6"/>
      <c r="BB63">
        <f t="shared" si="48"/>
        <v>18</v>
      </c>
      <c r="BC63" s="6"/>
      <c r="BD63" s="34"/>
      <c r="BE63" s="12">
        <v>27</v>
      </c>
      <c r="BF63" s="49">
        <f t="shared" si="46"/>
        <v>94841.4</v>
      </c>
      <c r="BG63" s="50">
        <f t="shared" si="47"/>
        <v>90992.950000000012</v>
      </c>
      <c r="BH63" s="35"/>
      <c r="BI63" s="34"/>
      <c r="BJ63" s="34"/>
      <c r="BK63" s="34"/>
      <c r="BL63" s="34"/>
      <c r="BM63" s="34"/>
      <c r="BN63" s="34"/>
    </row>
    <row r="64" spans="1:66">
      <c r="A64">
        <f t="shared" si="43"/>
        <v>21</v>
      </c>
      <c r="B64">
        <v>28</v>
      </c>
      <c r="D64">
        <v>8</v>
      </c>
      <c r="E64" s="6">
        <f t="shared" ref="E64:AV64" si="63">E27/100000</f>
        <v>28.520330000000001</v>
      </c>
      <c r="F64" s="6">
        <f t="shared" si="63"/>
        <v>23.050509999999999</v>
      </c>
      <c r="G64" s="6">
        <f t="shared" si="63"/>
        <v>28.111979999999999</v>
      </c>
      <c r="H64" s="6">
        <f t="shared" si="63"/>
        <v>31.467410000000001</v>
      </c>
      <c r="I64" s="6">
        <f t="shared" si="63"/>
        <v>44.310049999999997</v>
      </c>
      <c r="J64" s="6">
        <f t="shared" si="63"/>
        <v>26.648489999999999</v>
      </c>
      <c r="K64" s="6">
        <f t="shared" si="63"/>
        <v>50.650599999999997</v>
      </c>
      <c r="L64" s="6">
        <f t="shared" si="63"/>
        <v>38.67633</v>
      </c>
      <c r="M64" s="6">
        <f t="shared" si="63"/>
        <v>37.378509999999999</v>
      </c>
      <c r="N64" s="6">
        <f t="shared" si="63"/>
        <v>39.825069999999997</v>
      </c>
      <c r="O64" s="6">
        <f t="shared" si="63"/>
        <v>12.807040000000001</v>
      </c>
      <c r="P64" s="6">
        <f t="shared" si="63"/>
        <v>23.855730000000001</v>
      </c>
      <c r="Q64" s="6">
        <f t="shared" si="63"/>
        <v>12.68172</v>
      </c>
      <c r="R64" s="6">
        <f t="shared" si="63"/>
        <v>39.094329999999999</v>
      </c>
      <c r="S64" s="6">
        <f t="shared" si="63"/>
        <v>26.624009999999998</v>
      </c>
      <c r="T64" s="6">
        <f t="shared" si="63"/>
        <v>49.084910000000001</v>
      </c>
      <c r="U64" s="6">
        <f t="shared" si="63"/>
        <v>19.94183</v>
      </c>
      <c r="V64" s="6">
        <f t="shared" si="63"/>
        <v>24.728539999999999</v>
      </c>
      <c r="W64" s="6">
        <f t="shared" si="63"/>
        <v>13.70881</v>
      </c>
      <c r="X64" s="6">
        <f t="shared" si="63"/>
        <v>10.769439999999999</v>
      </c>
      <c r="Y64" s="6">
        <f t="shared" si="63"/>
        <v>25.9893</v>
      </c>
      <c r="Z64" s="6">
        <f t="shared" si="63"/>
        <v>16.174659999999999</v>
      </c>
      <c r="AA64" s="6">
        <f t="shared" si="63"/>
        <v>5.1435899999999997</v>
      </c>
      <c r="AB64" s="6">
        <f t="shared" si="63"/>
        <v>15.644920000000001</v>
      </c>
      <c r="AC64" s="6">
        <f t="shared" si="63"/>
        <v>32.045529999999999</v>
      </c>
      <c r="AD64" s="6">
        <f t="shared" si="63"/>
        <v>23.557369999999999</v>
      </c>
      <c r="AE64" s="6">
        <f t="shared" si="63"/>
        <v>23.368279999999999</v>
      </c>
      <c r="AF64" s="6">
        <f t="shared" si="63"/>
        <v>13.698270000000001</v>
      </c>
      <c r="AG64" s="6">
        <f t="shared" si="63"/>
        <v>12.4978</v>
      </c>
      <c r="AH64" s="6">
        <f t="shared" si="63"/>
        <v>16.160799999999998</v>
      </c>
      <c r="AI64" s="6">
        <f t="shared" si="63"/>
        <v>16.315819999999999</v>
      </c>
      <c r="AJ64" s="6">
        <f t="shared" si="63"/>
        <v>15.069929999999999</v>
      </c>
      <c r="AK64" s="6">
        <f t="shared" si="63"/>
        <v>22.507909999999999</v>
      </c>
      <c r="AL64" s="6">
        <f t="shared" si="63"/>
        <v>12.66708</v>
      </c>
      <c r="AM64" s="6">
        <f t="shared" si="63"/>
        <v>15.62552</v>
      </c>
      <c r="AN64" s="6">
        <f t="shared" si="63"/>
        <v>11.28224</v>
      </c>
      <c r="AO64" s="6">
        <f t="shared" si="63"/>
        <v>5.3889699999999996</v>
      </c>
      <c r="AP64" s="6">
        <f t="shared" si="63"/>
        <v>8.5230599999999992</v>
      </c>
      <c r="AQ64" s="6">
        <f t="shared" si="63"/>
        <v>6.0994299999999999</v>
      </c>
      <c r="AR64" s="6">
        <f t="shared" si="63"/>
        <v>4.9446500000000002</v>
      </c>
      <c r="AS64" s="6">
        <f t="shared" si="63"/>
        <v>3.4175300000000002</v>
      </c>
      <c r="AT64" s="6">
        <f t="shared" si="63"/>
        <v>12.768829999999999</v>
      </c>
      <c r="AU64" s="6">
        <f t="shared" si="63"/>
        <v>8.5379199999999997</v>
      </c>
      <c r="AV64" s="6">
        <f t="shared" si="63"/>
        <v>5.9614399999999996</v>
      </c>
      <c r="AW64" s="32">
        <v>-0.69076800000000005</v>
      </c>
      <c r="AX64" s="8">
        <v>36.405900000000003</v>
      </c>
      <c r="AY64" s="7">
        <f t="shared" si="60"/>
        <v>0.76733409600000035</v>
      </c>
      <c r="AZ64" s="8">
        <f t="shared" si="40"/>
        <v>43.119332700000086</v>
      </c>
      <c r="BA64" s="6"/>
      <c r="BB64">
        <f t="shared" si="48"/>
        <v>19</v>
      </c>
      <c r="BC64" s="6"/>
      <c r="BD64" s="34"/>
      <c r="BE64" s="12">
        <v>28</v>
      </c>
      <c r="BF64" s="49">
        <f t="shared" si="46"/>
        <v>69076.800000000003</v>
      </c>
      <c r="BG64" s="50">
        <f t="shared" si="47"/>
        <v>76733.409600000028</v>
      </c>
      <c r="BH64" s="35"/>
      <c r="BI64" s="34"/>
      <c r="BJ64" s="34"/>
      <c r="BK64" s="34"/>
      <c r="BL64" s="34"/>
      <c r="BM64" s="34"/>
      <c r="BN64" s="34"/>
    </row>
    <row r="65" spans="1:66">
      <c r="A65">
        <f t="shared" si="43"/>
        <v>22</v>
      </c>
      <c r="B65">
        <v>29</v>
      </c>
      <c r="D65">
        <v>15</v>
      </c>
      <c r="E65" s="6">
        <f t="shared" ref="E65:AV65" si="64">E28/100000</f>
        <v>25.235810000000001</v>
      </c>
      <c r="F65" s="6">
        <f t="shared" si="64"/>
        <v>28.17238</v>
      </c>
      <c r="G65" s="6">
        <f t="shared" si="64"/>
        <v>18.138760000000001</v>
      </c>
      <c r="H65" s="6">
        <f t="shared" si="64"/>
        <v>15.46293</v>
      </c>
      <c r="I65" s="6">
        <f t="shared" si="64"/>
        <v>33.526600000000002</v>
      </c>
      <c r="J65" s="6">
        <f t="shared" si="64"/>
        <v>27.330680000000001</v>
      </c>
      <c r="K65" s="6">
        <f t="shared" si="64"/>
        <v>45.876849999999997</v>
      </c>
      <c r="L65" s="6">
        <f t="shared" si="64"/>
        <v>38.268360000000001</v>
      </c>
      <c r="M65" s="6">
        <f t="shared" si="64"/>
        <v>35.088009999999997</v>
      </c>
      <c r="N65" s="6">
        <f t="shared" si="64"/>
        <v>22.606570000000001</v>
      </c>
      <c r="O65" s="6">
        <f t="shared" si="64"/>
        <v>11.663779999999999</v>
      </c>
      <c r="P65" s="6">
        <f t="shared" si="64"/>
        <v>14.79523</v>
      </c>
      <c r="Q65" s="6">
        <f t="shared" si="64"/>
        <v>11.482530000000001</v>
      </c>
      <c r="R65" s="6">
        <f t="shared" si="64"/>
        <v>21.27439</v>
      </c>
      <c r="S65" s="6">
        <f t="shared" si="64"/>
        <v>18.6294</v>
      </c>
      <c r="T65" s="6">
        <f t="shared" si="64"/>
        <v>22.793150000000001</v>
      </c>
      <c r="U65" s="6">
        <f t="shared" si="64"/>
        <v>9.0723000000000003</v>
      </c>
      <c r="V65" s="6">
        <f t="shared" si="64"/>
        <v>13.084720000000001</v>
      </c>
      <c r="W65" s="6">
        <f t="shared" si="64"/>
        <v>5.05748</v>
      </c>
      <c r="X65" s="6">
        <f t="shared" si="64"/>
        <v>14.208460000000001</v>
      </c>
      <c r="Y65" s="6">
        <f t="shared" si="64"/>
        <v>7.5250500000000002</v>
      </c>
      <c r="Z65" s="6">
        <f t="shared" si="64"/>
        <v>12.150729999999999</v>
      </c>
      <c r="AA65" s="6">
        <f t="shared" si="64"/>
        <v>10.18618</v>
      </c>
      <c r="AB65" s="6">
        <f t="shared" si="64"/>
        <v>14.713620000000001</v>
      </c>
      <c r="AC65" s="6">
        <f t="shared" si="64"/>
        <v>11.751139999999999</v>
      </c>
      <c r="AD65" s="6">
        <f t="shared" si="64"/>
        <v>22.692070000000001</v>
      </c>
      <c r="AE65" s="6">
        <f t="shared" si="64"/>
        <v>18.809830000000002</v>
      </c>
      <c r="AF65" s="6">
        <f t="shared" si="64"/>
        <v>12.212859999999999</v>
      </c>
      <c r="AG65" s="6">
        <f t="shared" si="64"/>
        <v>12.10135</v>
      </c>
      <c r="AH65" s="6">
        <f t="shared" si="64"/>
        <v>10.50859</v>
      </c>
      <c r="AI65" s="6">
        <f t="shared" si="64"/>
        <v>10.96777</v>
      </c>
      <c r="AJ65" s="6">
        <f t="shared" si="64"/>
        <v>8.3694299999999995</v>
      </c>
      <c r="AK65" s="6">
        <f t="shared" si="64"/>
        <v>12.577360000000001</v>
      </c>
      <c r="AL65" s="6">
        <f t="shared" si="64"/>
        <v>8.62791</v>
      </c>
      <c r="AM65" s="6">
        <f t="shared" si="64"/>
        <v>9.2989800000000002</v>
      </c>
      <c r="AN65" s="6">
        <f t="shared" si="64"/>
        <v>8.1112000000000002</v>
      </c>
      <c r="AO65" s="6">
        <f t="shared" si="64"/>
        <v>3.5287500000000001</v>
      </c>
      <c r="AP65" s="6">
        <f t="shared" si="64"/>
        <v>5.4516400000000003</v>
      </c>
      <c r="AQ65" s="6">
        <f t="shared" si="64"/>
        <v>3.9096700000000002</v>
      </c>
      <c r="AR65" s="6">
        <f t="shared" si="64"/>
        <v>4.1178100000000004</v>
      </c>
      <c r="AS65" s="6">
        <f t="shared" si="64"/>
        <v>3.02108</v>
      </c>
      <c r="AT65" s="6">
        <f t="shared" si="64"/>
        <v>6.5088999999999997</v>
      </c>
      <c r="AU65" s="6">
        <f t="shared" si="64"/>
        <v>8.27712</v>
      </c>
      <c r="AV65" s="6">
        <f t="shared" si="64"/>
        <v>4.3501899999999996</v>
      </c>
      <c r="AW65" s="32">
        <v>-0.57223400000000002</v>
      </c>
      <c r="AX65" s="8">
        <v>27.9207</v>
      </c>
      <c r="AY65" s="7">
        <f t="shared" si="60"/>
        <v>0.64420250800000023</v>
      </c>
      <c r="AZ65" s="8">
        <f t="shared" si="40"/>
        <v>31.069093600000031</v>
      </c>
      <c r="BA65" s="6"/>
      <c r="BB65">
        <f t="shared" si="48"/>
        <v>20</v>
      </c>
      <c r="BC65" s="6"/>
      <c r="BD65" s="34"/>
      <c r="BE65" s="12">
        <v>29</v>
      </c>
      <c r="BF65" s="49">
        <f t="shared" si="46"/>
        <v>57223.4</v>
      </c>
      <c r="BG65" s="50">
        <f t="shared" si="47"/>
        <v>64420.250800000023</v>
      </c>
      <c r="BH65" s="35"/>
      <c r="BI65" s="34"/>
      <c r="BJ65" s="34"/>
      <c r="BK65" s="34"/>
      <c r="BL65" s="34"/>
      <c r="BM65" s="34"/>
      <c r="BN65" s="34"/>
    </row>
    <row r="66" spans="1:66">
      <c r="A66">
        <f t="shared" si="43"/>
        <v>23</v>
      </c>
      <c r="B66">
        <v>30</v>
      </c>
      <c r="D66">
        <v>23</v>
      </c>
      <c r="E66" s="6">
        <f t="shared" ref="E66:AV66" si="65">E29/100000</f>
        <v>25.79213</v>
      </c>
      <c r="F66" s="6">
        <f t="shared" si="65"/>
        <v>19.361139999999999</v>
      </c>
      <c r="G66" s="6">
        <f t="shared" si="65"/>
        <v>14.592180000000001</v>
      </c>
      <c r="H66" s="6">
        <f t="shared" si="65"/>
        <v>16.38231</v>
      </c>
      <c r="I66" s="6">
        <f t="shared" si="65"/>
        <v>18.602550000000001</v>
      </c>
      <c r="J66" s="6">
        <f t="shared" si="65"/>
        <v>22.165880000000001</v>
      </c>
      <c r="K66" s="6">
        <f t="shared" si="65"/>
        <v>40.936</v>
      </c>
      <c r="L66" s="6">
        <f t="shared" si="65"/>
        <v>35.49736</v>
      </c>
      <c r="M66" s="6">
        <f t="shared" si="65"/>
        <v>29.468859999999999</v>
      </c>
      <c r="N66" s="6">
        <f t="shared" si="65"/>
        <v>26.10735</v>
      </c>
      <c r="O66" s="6">
        <f t="shared" si="65"/>
        <v>12.255549999999999</v>
      </c>
      <c r="P66" s="6">
        <f t="shared" si="65"/>
        <v>11.365209999999999</v>
      </c>
      <c r="Q66" s="6">
        <f t="shared" si="65"/>
        <v>6.2126400000000004</v>
      </c>
      <c r="R66" s="6">
        <f t="shared" si="65"/>
        <v>15.72364</v>
      </c>
      <c r="S66" s="6">
        <f t="shared" si="65"/>
        <v>15.37411</v>
      </c>
      <c r="T66" s="6">
        <f t="shared" si="65"/>
        <v>17.667449999999999</v>
      </c>
      <c r="U66" s="6">
        <f t="shared" si="65"/>
        <v>12.73786</v>
      </c>
      <c r="V66" s="6">
        <f t="shared" si="65"/>
        <v>8.5309899999999992</v>
      </c>
      <c r="W66" s="6">
        <f t="shared" si="65"/>
        <v>1.09015</v>
      </c>
      <c r="X66" s="6">
        <f t="shared" si="65"/>
        <v>12.720370000000001</v>
      </c>
      <c r="Y66" s="6">
        <f t="shared" si="65"/>
        <v>4.6998300000000004</v>
      </c>
      <c r="Z66" s="6">
        <f t="shared" si="65"/>
        <v>10.583780000000001</v>
      </c>
      <c r="AA66" s="6">
        <f t="shared" si="65"/>
        <v>8.9903700000000004</v>
      </c>
      <c r="AB66" s="6">
        <f t="shared" si="65"/>
        <v>14.60342</v>
      </c>
      <c r="AC66" s="6">
        <f t="shared" si="65"/>
        <v>6.0704700000000003</v>
      </c>
      <c r="AD66" s="6">
        <f t="shared" si="65"/>
        <v>15.12527</v>
      </c>
      <c r="AE66" s="6">
        <f t="shared" si="65"/>
        <v>14.1884</v>
      </c>
      <c r="AF66" s="6">
        <f t="shared" si="65"/>
        <v>12.53842</v>
      </c>
      <c r="AG66" s="6">
        <f t="shared" si="65"/>
        <v>9.9463399999999993</v>
      </c>
      <c r="AH66" s="6">
        <f t="shared" si="65"/>
        <v>6.5423799999999996</v>
      </c>
      <c r="AI66" s="6">
        <f t="shared" si="65"/>
        <v>10.17502</v>
      </c>
      <c r="AJ66" s="6">
        <f t="shared" si="65"/>
        <v>7.57165</v>
      </c>
      <c r="AK66" s="6">
        <f t="shared" si="65"/>
        <v>11.751239999999999</v>
      </c>
      <c r="AL66" s="6">
        <f t="shared" si="65"/>
        <v>6.5890899999999997</v>
      </c>
      <c r="AM66" s="6">
        <f t="shared" si="65"/>
        <v>6.9818300000000004</v>
      </c>
      <c r="AN66" s="6">
        <f t="shared" si="65"/>
        <v>4.28796</v>
      </c>
      <c r="AO66" s="6">
        <f t="shared" si="65"/>
        <v>2.7133099999999999</v>
      </c>
      <c r="AP66" s="6">
        <f t="shared" si="65"/>
        <v>4.6512900000000004</v>
      </c>
      <c r="AQ66" s="6">
        <f t="shared" si="65"/>
        <v>3.13828</v>
      </c>
      <c r="AR66" s="6">
        <f t="shared" si="65"/>
        <v>2.6966199999999998</v>
      </c>
      <c r="AS66" s="6">
        <f t="shared" si="65"/>
        <v>1.85253</v>
      </c>
      <c r="AT66" s="6">
        <f t="shared" si="65"/>
        <v>5.5184499999999996</v>
      </c>
      <c r="AU66" s="6">
        <f t="shared" si="65"/>
        <v>5.0619500000000004</v>
      </c>
      <c r="AV66" s="6">
        <f t="shared" si="65"/>
        <v>4.5087400000000004</v>
      </c>
      <c r="AW66" s="32">
        <v>-0.49140200000000001</v>
      </c>
      <c r="AX66" s="8">
        <v>23.488399999999999</v>
      </c>
      <c r="AY66" s="7">
        <f t="shared" si="60"/>
        <v>0.53833427200000017</v>
      </c>
      <c r="AZ66" s="8">
        <f t="shared" si="40"/>
        <v>21.270946900000069</v>
      </c>
      <c r="BA66" s="6"/>
      <c r="BB66">
        <f t="shared" si="48"/>
        <v>21</v>
      </c>
      <c r="BC66" s="6"/>
      <c r="BD66" s="34"/>
      <c r="BE66" s="12">
        <v>30</v>
      </c>
      <c r="BF66" s="49">
        <f t="shared" si="46"/>
        <v>49140.2</v>
      </c>
      <c r="BG66" s="50">
        <f t="shared" si="47"/>
        <v>53833.42720000002</v>
      </c>
      <c r="BH66" s="35"/>
      <c r="BI66" s="34"/>
      <c r="BJ66" s="34"/>
      <c r="BK66" s="34"/>
      <c r="BL66" s="34"/>
      <c r="BM66" s="34"/>
      <c r="BN66" s="34"/>
    </row>
    <row r="67" spans="1:66">
      <c r="A67">
        <f t="shared" si="43"/>
        <v>24</v>
      </c>
      <c r="B67">
        <v>31</v>
      </c>
      <c r="D67">
        <v>29</v>
      </c>
      <c r="E67" s="6">
        <f t="shared" ref="E67:AV67" si="66">E30/100000</f>
        <v>19.632909999999999</v>
      </c>
      <c r="F67" s="6">
        <f t="shared" si="66"/>
        <v>18.959569999999999</v>
      </c>
      <c r="G67" s="6">
        <f t="shared" si="66"/>
        <v>29.627189999999999</v>
      </c>
      <c r="H67" s="6">
        <f t="shared" si="66"/>
        <v>16.45205</v>
      </c>
      <c r="I67" s="6">
        <f t="shared" si="66"/>
        <v>23.192129999999999</v>
      </c>
      <c r="J67" s="6">
        <f t="shared" si="66"/>
        <v>12.086539999999999</v>
      </c>
      <c r="K67" s="6">
        <f t="shared" si="66"/>
        <v>41.111750000000001</v>
      </c>
      <c r="L67" s="6">
        <f t="shared" si="66"/>
        <v>32.917990000000003</v>
      </c>
      <c r="M67" s="6">
        <f t="shared" si="66"/>
        <v>26.467880000000001</v>
      </c>
      <c r="N67" s="6">
        <f t="shared" si="66"/>
        <v>26.781120000000001</v>
      </c>
      <c r="O67" s="6">
        <f t="shared" si="66"/>
        <v>11.504339999999999</v>
      </c>
      <c r="P67" s="6">
        <f t="shared" si="66"/>
        <v>13.0848</v>
      </c>
      <c r="Q67" s="6">
        <f t="shared" si="66"/>
        <v>5.4085099999999997</v>
      </c>
      <c r="R67" s="6">
        <f t="shared" si="66"/>
        <v>18.112850000000002</v>
      </c>
      <c r="S67" s="6">
        <f t="shared" si="66"/>
        <v>14.51233</v>
      </c>
      <c r="T67" s="6">
        <f t="shared" si="66"/>
        <v>12.42018</v>
      </c>
      <c r="U67" s="6">
        <f t="shared" si="66"/>
        <v>5.4577099999999996</v>
      </c>
      <c r="V67" s="6">
        <f t="shared" si="66"/>
        <v>4.3919100000000002</v>
      </c>
      <c r="W67" s="6">
        <f t="shared" si="66"/>
        <v>3.8557299999999999</v>
      </c>
      <c r="X67" s="6">
        <f t="shared" si="66"/>
        <v>10.41756</v>
      </c>
      <c r="Y67" s="6">
        <f t="shared" si="66"/>
        <v>3.9383900000000001</v>
      </c>
      <c r="Z67" s="6">
        <f t="shared" si="66"/>
        <v>10.711779999999999</v>
      </c>
      <c r="AA67" s="6">
        <f t="shared" si="66"/>
        <v>8.0613100000000006</v>
      </c>
      <c r="AB67" s="6">
        <f t="shared" si="66"/>
        <v>15.46956</v>
      </c>
      <c r="AC67" s="6">
        <f t="shared" si="66"/>
        <v>5.0068099999999998</v>
      </c>
      <c r="AD67" s="6">
        <f t="shared" si="66"/>
        <v>20.459579999999999</v>
      </c>
      <c r="AE67" s="6">
        <f t="shared" si="66"/>
        <v>10.12482</v>
      </c>
      <c r="AF67" s="6">
        <f t="shared" si="66"/>
        <v>7.0481600000000002</v>
      </c>
      <c r="AG67" s="6">
        <f t="shared" si="66"/>
        <v>7.6554200000000003</v>
      </c>
      <c r="AH67" s="6">
        <f t="shared" si="66"/>
        <v>5.46854</v>
      </c>
      <c r="AI67" s="6">
        <f t="shared" si="66"/>
        <v>9.7857000000000003</v>
      </c>
      <c r="AJ67" s="6">
        <f t="shared" si="66"/>
        <v>5.82925</v>
      </c>
      <c r="AK67" s="6">
        <f t="shared" si="66"/>
        <v>7.6296400000000002</v>
      </c>
      <c r="AL67" s="6">
        <f t="shared" si="66"/>
        <v>6.5890899999999997</v>
      </c>
      <c r="AM67" s="6">
        <f t="shared" si="66"/>
        <v>5.8017399999999997</v>
      </c>
      <c r="AN67" s="6">
        <f t="shared" si="66"/>
        <v>3.7117100000000001</v>
      </c>
      <c r="AO67" s="6">
        <f t="shared" si="66"/>
        <v>2.3309299999999999</v>
      </c>
      <c r="AP67" s="6">
        <f t="shared" si="66"/>
        <v>3.4851999999999999</v>
      </c>
      <c r="AQ67" s="6">
        <f t="shared" si="66"/>
        <v>3.13706</v>
      </c>
      <c r="AR67" s="6">
        <f t="shared" si="66"/>
        <v>1.9032899999999999</v>
      </c>
      <c r="AS67" s="6">
        <f t="shared" si="66"/>
        <v>0.62865000000000004</v>
      </c>
      <c r="AT67" s="6">
        <f t="shared" si="66"/>
        <v>3.9476900000000001</v>
      </c>
      <c r="AU67" s="6">
        <f t="shared" si="66"/>
        <v>4.2609599999999999</v>
      </c>
      <c r="AV67" s="6">
        <f t="shared" si="66"/>
        <v>4.2631699999999997</v>
      </c>
      <c r="AW67" s="32">
        <v>-0.52473599999999998</v>
      </c>
      <c r="AX67" s="8">
        <v>23.215599999999998</v>
      </c>
      <c r="AY67" s="7">
        <f t="shared" si="60"/>
        <v>0.44752892400000022</v>
      </c>
      <c r="AZ67" s="8">
        <f t="shared" si="40"/>
        <v>13.931956799999853</v>
      </c>
      <c r="BA67" s="6"/>
      <c r="BB67">
        <f t="shared" si="48"/>
        <v>22</v>
      </c>
      <c r="BC67" s="6"/>
      <c r="BD67" s="34"/>
      <c r="BE67" s="12">
        <v>31</v>
      </c>
      <c r="BF67" s="49">
        <f t="shared" si="46"/>
        <v>52473.599999999999</v>
      </c>
      <c r="BG67" s="50">
        <f t="shared" si="47"/>
        <v>44752.892400000019</v>
      </c>
      <c r="BH67" s="35"/>
      <c r="BI67" s="34"/>
      <c r="BJ67" s="34"/>
      <c r="BK67" s="34"/>
      <c r="BL67" s="34"/>
      <c r="BM67" s="34"/>
      <c r="BN67" s="34"/>
    </row>
    <row r="68" spans="1:66">
      <c r="A68">
        <f t="shared" si="43"/>
        <v>25</v>
      </c>
      <c r="B68" s="4">
        <v>32</v>
      </c>
      <c r="C68" s="4" t="s">
        <v>9</v>
      </c>
      <c r="D68" s="4">
        <v>5</v>
      </c>
      <c r="E68" s="6">
        <f t="shared" ref="E68:AV68" si="67">E31/100000</f>
        <v>22.158169999999998</v>
      </c>
      <c r="F68" s="6">
        <f t="shared" si="67"/>
        <v>21.056059999999999</v>
      </c>
      <c r="G68" s="6">
        <f t="shared" si="67"/>
        <v>18.802389999999999</v>
      </c>
      <c r="H68" s="6">
        <f t="shared" si="67"/>
        <v>14.14683</v>
      </c>
      <c r="I68" s="6">
        <f t="shared" si="67"/>
        <v>16.011410000000001</v>
      </c>
      <c r="J68" s="6">
        <f t="shared" si="67"/>
        <v>16.37677</v>
      </c>
      <c r="K68" s="6">
        <f t="shared" si="67"/>
        <v>26.151979999999998</v>
      </c>
      <c r="L68" s="6">
        <f t="shared" si="67"/>
        <v>15.07508</v>
      </c>
      <c r="M68" s="6">
        <f t="shared" si="67"/>
        <v>23.227959999999999</v>
      </c>
      <c r="N68" s="6">
        <f t="shared" si="67"/>
        <v>25.06494</v>
      </c>
      <c r="O68" s="6">
        <f t="shared" si="67"/>
        <v>10.16859</v>
      </c>
      <c r="P68" s="6">
        <f t="shared" si="67"/>
        <v>12.48578</v>
      </c>
      <c r="Q68" s="6">
        <f t="shared" si="67"/>
        <v>3.7818200000000002</v>
      </c>
      <c r="R68" s="6">
        <f t="shared" si="67"/>
        <v>8.5042500000000008</v>
      </c>
      <c r="S68" s="6">
        <f t="shared" si="67"/>
        <v>13.963039999999999</v>
      </c>
      <c r="T68" s="6">
        <f t="shared" si="67"/>
        <v>8.8772800000000007</v>
      </c>
      <c r="U68" s="6">
        <f t="shared" si="67"/>
        <v>3.93798</v>
      </c>
      <c r="V68" s="6">
        <f t="shared" si="67"/>
        <v>5.2995599999999996</v>
      </c>
      <c r="W68" s="6">
        <f t="shared" si="67"/>
        <v>5.0591400000000002</v>
      </c>
      <c r="X68" s="6">
        <f t="shared" si="67"/>
        <v>10.79682</v>
      </c>
      <c r="Y68" s="6">
        <f t="shared" si="67"/>
        <v>2.3164699999999998</v>
      </c>
      <c r="Z68" s="6">
        <f t="shared" si="67"/>
        <v>6.0494000000000003</v>
      </c>
      <c r="AA68" s="6">
        <f t="shared" si="67"/>
        <v>7.3709899999999999</v>
      </c>
      <c r="AB68" s="6">
        <f t="shared" si="67"/>
        <v>13.24358</v>
      </c>
      <c r="AC68" s="6">
        <f t="shared" si="67"/>
        <v>6.2065099999999997</v>
      </c>
      <c r="AD68" s="6">
        <f t="shared" si="67"/>
        <v>13.0753</v>
      </c>
      <c r="AE68" s="6">
        <f t="shared" si="67"/>
        <v>12.696479999999999</v>
      </c>
      <c r="AF68" s="6">
        <f t="shared" si="67"/>
        <v>5.9158900000000001</v>
      </c>
      <c r="AG68" s="6">
        <f t="shared" si="67"/>
        <v>7.6939700000000002</v>
      </c>
      <c r="AH68" s="6">
        <f t="shared" si="67"/>
        <v>5.1110600000000002</v>
      </c>
      <c r="AI68" s="6">
        <f t="shared" si="67"/>
        <v>8.7291000000000007</v>
      </c>
      <c r="AJ68" s="6">
        <f t="shared" si="67"/>
        <v>6.8092100000000002</v>
      </c>
      <c r="AK68" s="6">
        <f t="shared" si="67"/>
        <v>6.4566999999999997</v>
      </c>
      <c r="AL68" s="6">
        <f t="shared" si="67"/>
        <v>4.8977399999999998</v>
      </c>
      <c r="AM68" s="6">
        <f t="shared" si="67"/>
        <v>4.9458200000000003</v>
      </c>
      <c r="AN68" s="6">
        <f t="shared" si="67"/>
        <v>3.0650900000000001</v>
      </c>
      <c r="AO68" s="6">
        <f t="shared" si="67"/>
        <v>3.1602800000000002</v>
      </c>
      <c r="AP68" s="6">
        <f t="shared" si="67"/>
        <v>3.08874</v>
      </c>
      <c r="AQ68" s="6">
        <f t="shared" si="67"/>
        <v>3.8912800000000001</v>
      </c>
      <c r="AR68" s="6">
        <f t="shared" si="67"/>
        <v>1.5197700000000001</v>
      </c>
      <c r="AS68" s="6">
        <f t="shared" si="67"/>
        <v>3.9449100000000001</v>
      </c>
      <c r="AT68" s="6">
        <f t="shared" si="67"/>
        <v>3.9565399999999999</v>
      </c>
      <c r="AU68" s="6">
        <f t="shared" si="67"/>
        <v>3.5233400000000001</v>
      </c>
      <c r="AV68" s="6">
        <f t="shared" si="67"/>
        <v>5.0848500000000003</v>
      </c>
      <c r="AW68" s="32">
        <v>-0.390627</v>
      </c>
      <c r="AX68" s="8">
        <v>18.402699999999999</v>
      </c>
      <c r="AY68" s="7">
        <f t="shared" si="60"/>
        <v>0.36958600000000019</v>
      </c>
      <c r="AZ68" s="8">
        <f t="shared" si="40"/>
        <v>9.2591874999999391</v>
      </c>
      <c r="BA68" s="6"/>
      <c r="BB68">
        <f t="shared" si="48"/>
        <v>23</v>
      </c>
      <c r="BC68" s="6"/>
      <c r="BD68" s="34"/>
      <c r="BE68" s="12">
        <v>32</v>
      </c>
      <c r="BF68" s="49">
        <f t="shared" si="46"/>
        <v>39062.699999999997</v>
      </c>
      <c r="BG68" s="50">
        <f t="shared" si="47"/>
        <v>36958.60000000002</v>
      </c>
      <c r="BH68" s="35"/>
      <c r="BI68" s="34"/>
      <c r="BJ68" s="34"/>
      <c r="BK68" s="34"/>
      <c r="BL68" s="34"/>
      <c r="BM68" s="34"/>
      <c r="BN68" s="34"/>
    </row>
    <row r="69" spans="1:66">
      <c r="A69">
        <f t="shared" si="43"/>
        <v>26</v>
      </c>
      <c r="B69">
        <v>33</v>
      </c>
      <c r="D69">
        <v>12</v>
      </c>
      <c r="E69" s="6">
        <f t="shared" ref="E69:AV69" si="68">E32/100000</f>
        <v>32.325679999999998</v>
      </c>
      <c r="F69" s="6">
        <f t="shared" si="68"/>
        <v>13.987830000000001</v>
      </c>
      <c r="G69" s="6">
        <f t="shared" si="68"/>
        <v>8.9266799999999993</v>
      </c>
      <c r="H69" s="6">
        <f t="shared" si="68"/>
        <v>10.40699</v>
      </c>
      <c r="I69" s="6">
        <f t="shared" si="68"/>
        <v>7.7663599999999997</v>
      </c>
      <c r="J69" s="6">
        <f t="shared" si="68"/>
        <v>14.476050000000001</v>
      </c>
      <c r="K69" s="6">
        <f t="shared" si="68"/>
        <v>20.881139999999998</v>
      </c>
      <c r="L69" s="6">
        <f t="shared" si="68"/>
        <v>19.98255</v>
      </c>
      <c r="M69" s="6">
        <f t="shared" si="68"/>
        <v>21.54194</v>
      </c>
      <c r="N69" s="6">
        <f t="shared" si="68"/>
        <v>25.607700000000001</v>
      </c>
      <c r="O69" s="6">
        <f t="shared" si="68"/>
        <v>9.9036299999999997</v>
      </c>
      <c r="P69" s="6">
        <f t="shared" si="68"/>
        <v>9.7093799999999995</v>
      </c>
      <c r="Q69" s="6">
        <f t="shared" si="68"/>
        <v>3.6032199999999999</v>
      </c>
      <c r="R69" s="6">
        <f t="shared" si="68"/>
        <v>8.4010200000000008</v>
      </c>
      <c r="S69" s="6">
        <f t="shared" si="68"/>
        <v>5.78634</v>
      </c>
      <c r="T69" s="6">
        <f t="shared" si="68"/>
        <v>4.9944600000000001</v>
      </c>
      <c r="U69" s="6">
        <f t="shared" si="68"/>
        <v>2.3912100000000001</v>
      </c>
      <c r="V69" s="6">
        <f t="shared" si="68"/>
        <v>4.6233500000000003</v>
      </c>
      <c r="W69" s="6">
        <f t="shared" si="68"/>
        <v>4.8238200000000004</v>
      </c>
      <c r="X69" s="6">
        <f t="shared" si="68"/>
        <v>9.9140999999999995</v>
      </c>
      <c r="Y69" s="6">
        <f t="shared" si="68"/>
        <v>1.9175800000000001</v>
      </c>
      <c r="Z69" s="6">
        <f t="shared" si="68"/>
        <v>4.0467300000000002</v>
      </c>
      <c r="AA69" s="6">
        <f t="shared" si="68"/>
        <v>6.18635</v>
      </c>
      <c r="AB69" s="6">
        <f t="shared" si="68"/>
        <v>13.517849999999999</v>
      </c>
      <c r="AC69" s="6">
        <f t="shared" si="68"/>
        <v>5.3041299999999998</v>
      </c>
      <c r="AD69" s="6">
        <f t="shared" si="68"/>
        <v>12.34803</v>
      </c>
      <c r="AE69" s="6">
        <f t="shared" si="68"/>
        <v>12.696479999999999</v>
      </c>
      <c r="AF69" s="6">
        <f t="shared" si="68"/>
        <v>5.8053299999999997</v>
      </c>
      <c r="AG69" s="6">
        <f t="shared" si="68"/>
        <v>7.6939700000000002</v>
      </c>
      <c r="AH69" s="6">
        <f t="shared" si="68"/>
        <v>5.1110600000000002</v>
      </c>
      <c r="AI69" s="6">
        <f t="shared" si="68"/>
        <v>8.43398</v>
      </c>
      <c r="AJ69" s="6">
        <f t="shared" si="68"/>
        <v>6.7917800000000002</v>
      </c>
      <c r="AK69" s="6">
        <f t="shared" si="68"/>
        <v>3.1435399999999998</v>
      </c>
      <c r="AL69" s="6">
        <f t="shared" si="68"/>
        <v>5.7390600000000003</v>
      </c>
      <c r="AM69" s="6">
        <f t="shared" si="68"/>
        <v>3.89663</v>
      </c>
      <c r="AN69" s="6">
        <f t="shared" si="68"/>
        <v>3.0650900000000001</v>
      </c>
      <c r="AO69" s="6">
        <f t="shared" si="68"/>
        <v>4.3496899999999998</v>
      </c>
      <c r="AP69" s="6">
        <f t="shared" si="68"/>
        <v>3.08874</v>
      </c>
      <c r="AQ69" s="6">
        <f t="shared" si="68"/>
        <v>3.1173600000000001</v>
      </c>
      <c r="AR69" s="6">
        <f t="shared" si="68"/>
        <v>2.7223899999999999</v>
      </c>
      <c r="AS69" s="6">
        <f t="shared" si="68"/>
        <v>5.4968300000000001</v>
      </c>
      <c r="AT69" s="6">
        <f t="shared" si="68"/>
        <v>5.1951200000000002</v>
      </c>
      <c r="AU69" s="6">
        <f t="shared" si="68"/>
        <v>3.3677800000000002</v>
      </c>
      <c r="AV69" s="6">
        <f t="shared" si="68"/>
        <v>4.2194500000000001</v>
      </c>
      <c r="AW69" s="32">
        <v>-0.32410099999999997</v>
      </c>
      <c r="AX69" s="8">
        <v>15.8605</v>
      </c>
      <c r="AY69" s="7">
        <f t="shared" si="60"/>
        <v>0.30230503599999992</v>
      </c>
      <c r="AZ69" s="8">
        <f t="shared" si="40"/>
        <v>7.4597031999999217</v>
      </c>
      <c r="BA69" s="6"/>
      <c r="BB69">
        <f t="shared" si="48"/>
        <v>24</v>
      </c>
      <c r="BC69" s="6"/>
      <c r="BD69" s="34"/>
      <c r="BE69" s="12">
        <v>33</v>
      </c>
      <c r="BF69" s="49">
        <f t="shared" si="46"/>
        <v>32410.1</v>
      </c>
      <c r="BG69" s="50">
        <f t="shared" si="47"/>
        <v>30230.503599999993</v>
      </c>
      <c r="BH69" s="35"/>
      <c r="BI69" s="34"/>
      <c r="BJ69" s="34"/>
      <c r="BK69" s="34"/>
      <c r="BL69" s="34"/>
      <c r="BM69" s="34"/>
      <c r="BN69" s="34"/>
    </row>
    <row r="70" spans="1:66">
      <c r="A70">
        <f t="shared" si="43"/>
        <v>27</v>
      </c>
      <c r="B70">
        <v>34</v>
      </c>
      <c r="D70">
        <v>19</v>
      </c>
      <c r="E70" s="6">
        <f t="shared" ref="E70:AV70" si="69">E33/100000</f>
        <v>25.077349999999999</v>
      </c>
      <c r="F70" s="6">
        <f t="shared" si="69"/>
        <v>17.034330000000001</v>
      </c>
      <c r="G70" s="6">
        <f t="shared" si="69"/>
        <v>13.1607</v>
      </c>
      <c r="H70" s="6">
        <f t="shared" si="69"/>
        <v>6.3462500000000004</v>
      </c>
      <c r="I70" s="6">
        <f t="shared" si="69"/>
        <v>11.785740000000001</v>
      </c>
      <c r="J70" s="6">
        <f t="shared" si="69"/>
        <v>14.252649999999999</v>
      </c>
      <c r="K70" s="6">
        <f t="shared" si="69"/>
        <v>22.3581</v>
      </c>
      <c r="L70" s="6">
        <f t="shared" si="69"/>
        <v>21.36731</v>
      </c>
      <c r="M70" s="6">
        <f t="shared" si="69"/>
        <v>23.200600000000001</v>
      </c>
      <c r="N70" s="6">
        <f t="shared" si="69"/>
        <v>24.423739999999999</v>
      </c>
      <c r="O70" s="6">
        <f t="shared" si="69"/>
        <v>7.5724900000000002</v>
      </c>
      <c r="P70" s="6">
        <f t="shared" si="69"/>
        <v>10.962</v>
      </c>
      <c r="Q70" s="6">
        <f t="shared" si="69"/>
        <v>6.9518300000000002</v>
      </c>
      <c r="R70" s="6">
        <f t="shared" si="69"/>
        <v>6.6128799999999996</v>
      </c>
      <c r="S70" s="6">
        <f t="shared" si="69"/>
        <v>6.7238600000000002</v>
      </c>
      <c r="T70" s="6">
        <f t="shared" si="69"/>
        <v>5.7980299999999998</v>
      </c>
      <c r="U70" s="6">
        <f t="shared" si="69"/>
        <v>1.1049100000000001</v>
      </c>
      <c r="V70" s="6">
        <f t="shared" si="69"/>
        <v>1.0985100000000001</v>
      </c>
      <c r="W70" s="6">
        <f t="shared" si="69"/>
        <v>0.69442000000000004</v>
      </c>
      <c r="X70" s="6">
        <f t="shared" si="69"/>
        <v>11.44599</v>
      </c>
      <c r="Y70" s="6">
        <f t="shared" si="69"/>
        <v>2.30341</v>
      </c>
      <c r="Z70" s="6">
        <f t="shared" si="69"/>
        <v>5.37866</v>
      </c>
      <c r="AA70" s="6">
        <f t="shared" si="69"/>
        <v>6.4307600000000003</v>
      </c>
      <c r="AB70" s="6">
        <f t="shared" si="69"/>
        <v>13.866949999999999</v>
      </c>
      <c r="AC70" s="6">
        <f t="shared" si="69"/>
        <v>5.1087899999999999</v>
      </c>
      <c r="AD70" s="6">
        <f t="shared" si="69"/>
        <v>22.626819999999999</v>
      </c>
      <c r="AE70" s="6">
        <f t="shared" si="69"/>
        <v>9.2051599999999993</v>
      </c>
      <c r="AF70" s="6">
        <f t="shared" si="69"/>
        <v>5.8053299999999997</v>
      </c>
      <c r="AG70" s="6">
        <f t="shared" si="69"/>
        <v>8.9336800000000007</v>
      </c>
      <c r="AH70" s="6">
        <f t="shared" si="69"/>
        <v>9.0015300000000007</v>
      </c>
      <c r="AI70" s="6">
        <f t="shared" si="69"/>
        <v>8.4354700000000005</v>
      </c>
      <c r="AJ70" s="6">
        <f t="shared" si="69"/>
        <v>8.9224300000000003</v>
      </c>
      <c r="AK70" s="6">
        <f t="shared" si="69"/>
        <v>1.49396</v>
      </c>
      <c r="AL70" s="6">
        <f t="shared" si="69"/>
        <v>6.9433999999999996</v>
      </c>
      <c r="AM70" s="6">
        <f t="shared" si="69"/>
        <v>8.7064900000000005</v>
      </c>
      <c r="AN70" s="6">
        <f t="shared" si="69"/>
        <v>3.0650900000000001</v>
      </c>
      <c r="AO70" s="6">
        <f t="shared" si="69"/>
        <v>8.7613299999999992</v>
      </c>
      <c r="AP70" s="6">
        <f t="shared" si="69"/>
        <v>2.72607</v>
      </c>
      <c r="AQ70" s="6">
        <f t="shared" si="69"/>
        <v>3.3483900000000002</v>
      </c>
      <c r="AR70" s="6">
        <f t="shared" si="69"/>
        <v>2.7223899999999999</v>
      </c>
      <c r="AS70" s="6">
        <f t="shared" si="69"/>
        <v>1.4881200000000001</v>
      </c>
      <c r="AT70" s="6">
        <f t="shared" si="69"/>
        <v>16.486809999999998</v>
      </c>
      <c r="AU70" s="6">
        <f t="shared" si="69"/>
        <v>5.6988000000000003</v>
      </c>
      <c r="AV70" s="6">
        <f t="shared" si="69"/>
        <v>5.4055200000000001</v>
      </c>
      <c r="AW70" s="32">
        <v>-0.26286100000000001</v>
      </c>
      <c r="AX70" s="8">
        <v>15.187099999999999</v>
      </c>
      <c r="AY70" s="7">
        <f t="shared" si="60"/>
        <v>0.24348556800000032</v>
      </c>
      <c r="AZ70" s="8">
        <f t="shared" si="40"/>
        <v>8.7405680999999618</v>
      </c>
      <c r="BA70" s="6"/>
      <c r="BB70">
        <f t="shared" si="48"/>
        <v>25</v>
      </c>
      <c r="BC70" s="6"/>
      <c r="BD70" s="34"/>
      <c r="BE70" s="12">
        <v>34</v>
      </c>
      <c r="BF70" s="49">
        <f t="shared" si="46"/>
        <v>26286.100000000002</v>
      </c>
      <c r="BG70" s="50">
        <f t="shared" si="47"/>
        <v>24348.556800000031</v>
      </c>
      <c r="BH70" s="35"/>
      <c r="BI70" s="34"/>
      <c r="BJ70" s="34"/>
      <c r="BK70" s="34"/>
      <c r="BL70" s="34"/>
      <c r="BM70" s="34"/>
      <c r="BN70" s="34"/>
    </row>
    <row r="71" spans="1:66">
      <c r="A71">
        <f t="shared" si="43"/>
        <v>28</v>
      </c>
      <c r="B71">
        <v>35</v>
      </c>
      <c r="D71">
        <v>26</v>
      </c>
      <c r="E71" s="6">
        <f t="shared" ref="E71:AV71" si="70">E34/100000</f>
        <v>19.903079999999999</v>
      </c>
      <c r="F71" s="6">
        <f t="shared" si="70"/>
        <v>11.72691</v>
      </c>
      <c r="G71" s="6">
        <f t="shared" si="70"/>
        <v>4.8518499999999998</v>
      </c>
      <c r="H71" s="6">
        <f t="shared" si="70"/>
        <v>9.1377799999999993</v>
      </c>
      <c r="I71" s="6">
        <f t="shared" si="70"/>
        <v>15.12449</v>
      </c>
      <c r="J71" s="6">
        <f t="shared" si="70"/>
        <v>21.338950000000001</v>
      </c>
      <c r="K71" s="6">
        <f t="shared" si="70"/>
        <v>27.764800000000001</v>
      </c>
      <c r="L71" s="6">
        <f t="shared" si="70"/>
        <v>18.830269999999999</v>
      </c>
      <c r="M71" s="6">
        <f t="shared" si="70"/>
        <v>18.342580000000002</v>
      </c>
      <c r="N71" s="6">
        <f t="shared" si="70"/>
        <v>26.760120000000001</v>
      </c>
      <c r="O71" s="6">
        <f t="shared" si="70"/>
        <v>13.05949</v>
      </c>
      <c r="P71" s="6">
        <f t="shared" si="70"/>
        <v>9.7544500000000003</v>
      </c>
      <c r="Q71" s="6">
        <f t="shared" si="70"/>
        <v>6.89811</v>
      </c>
      <c r="R71" s="6">
        <f t="shared" si="70"/>
        <v>10.40643</v>
      </c>
      <c r="S71" s="6">
        <f t="shared" si="70"/>
        <v>11.24376</v>
      </c>
      <c r="T71" s="6">
        <f t="shared" si="70"/>
        <v>7.5501399999999999</v>
      </c>
      <c r="U71" s="6">
        <f t="shared" si="70"/>
        <v>2.7461500000000001</v>
      </c>
      <c r="V71" s="6">
        <f t="shared" si="70"/>
        <v>6.5618299999999996</v>
      </c>
      <c r="W71" s="6">
        <f t="shared" si="70"/>
        <v>5.3890399999999996</v>
      </c>
      <c r="X71" s="6">
        <f t="shared" si="70"/>
        <v>7.5322300000000002</v>
      </c>
      <c r="Y71" s="6">
        <f t="shared" si="70"/>
        <v>10.95542</v>
      </c>
      <c r="Z71" s="6">
        <f t="shared" si="70"/>
        <v>7.6906100000000004</v>
      </c>
      <c r="AA71" s="6">
        <f t="shared" si="70"/>
        <v>8.0198699999999992</v>
      </c>
      <c r="AB71" s="6">
        <f t="shared" si="70"/>
        <v>27.38522</v>
      </c>
      <c r="AC71" s="6">
        <f t="shared" si="70"/>
        <v>8.9642300000000006</v>
      </c>
      <c r="AD71" s="6">
        <f t="shared" si="70"/>
        <v>14.580209999999999</v>
      </c>
      <c r="AE71" s="6">
        <f t="shared" si="70"/>
        <v>11.57676</v>
      </c>
      <c r="AF71" s="6">
        <f t="shared" si="70"/>
        <v>5.9515000000000002</v>
      </c>
      <c r="AG71" s="6">
        <f t="shared" si="70"/>
        <v>13.97898</v>
      </c>
      <c r="AH71" s="6">
        <f t="shared" si="70"/>
        <v>8.7231900000000007</v>
      </c>
      <c r="AI71" s="6">
        <f t="shared" si="70"/>
        <v>7.6191500000000003</v>
      </c>
      <c r="AJ71" s="6">
        <f t="shared" si="70"/>
        <v>9.3312899999999992</v>
      </c>
      <c r="AK71" s="6">
        <f t="shared" si="70"/>
        <v>8.1566399999999994</v>
      </c>
      <c r="AL71" s="6">
        <f t="shared" si="70"/>
        <v>6.5052199999999996</v>
      </c>
      <c r="AM71" s="6">
        <f t="shared" si="70"/>
        <v>6.04664</v>
      </c>
      <c r="AN71" s="6">
        <f t="shared" si="70"/>
        <v>5.14384</v>
      </c>
      <c r="AO71" s="6">
        <f t="shared" si="70"/>
        <v>9.1215100000000007</v>
      </c>
      <c r="AP71" s="6">
        <f t="shared" si="70"/>
        <v>3.9009999999999998</v>
      </c>
      <c r="AQ71" s="6">
        <f t="shared" si="70"/>
        <v>3.5818500000000002</v>
      </c>
      <c r="AR71" s="6">
        <f t="shared" si="70"/>
        <v>5.1175800000000002</v>
      </c>
      <c r="AS71" s="6">
        <f t="shared" si="70"/>
        <v>4.3064</v>
      </c>
      <c r="AT71" s="6">
        <f t="shared" si="70"/>
        <v>14.335459999999999</v>
      </c>
      <c r="AU71" s="6">
        <f t="shared" si="70"/>
        <v>12.93994</v>
      </c>
      <c r="AV71" s="6">
        <f t="shared" si="70"/>
        <v>8.8808600000000002</v>
      </c>
      <c r="AW71" s="32">
        <v>-0.21240300000000001</v>
      </c>
      <c r="AX71" s="8">
        <v>15.6882</v>
      </c>
      <c r="AY71" s="7">
        <f t="shared" si="60"/>
        <v>0.19092713200000055</v>
      </c>
      <c r="AZ71" s="8">
        <f t="shared" si="40"/>
        <v>13.308846399999879</v>
      </c>
      <c r="BA71" s="6"/>
      <c r="BB71">
        <f t="shared" si="48"/>
        <v>26</v>
      </c>
      <c r="BC71" s="6"/>
      <c r="BD71" s="34"/>
      <c r="BE71" s="12">
        <v>35</v>
      </c>
      <c r="BF71" s="49">
        <f t="shared" si="46"/>
        <v>21240.3</v>
      </c>
      <c r="BG71" s="50">
        <f t="shared" si="47"/>
        <v>19092.713200000057</v>
      </c>
      <c r="BH71" s="35"/>
      <c r="BI71" s="34"/>
      <c r="BJ71" s="34"/>
      <c r="BK71" s="34"/>
      <c r="BL71" s="34"/>
      <c r="BM71" s="34"/>
      <c r="BN71" s="34"/>
    </row>
    <row r="72" spans="1:66">
      <c r="A72">
        <f t="shared" si="43"/>
        <v>29</v>
      </c>
      <c r="B72">
        <v>36</v>
      </c>
      <c r="C72" t="s">
        <v>10</v>
      </c>
      <c r="D72">
        <v>2</v>
      </c>
      <c r="E72" s="6">
        <f t="shared" ref="E72:AV72" si="71">E35/100000</f>
        <v>20.80058</v>
      </c>
      <c r="F72" s="6">
        <f t="shared" si="71"/>
        <v>14.476839999999999</v>
      </c>
      <c r="G72" s="6">
        <f t="shared" si="71"/>
        <v>11.48255</v>
      </c>
      <c r="H72" s="6">
        <f t="shared" si="71"/>
        <v>14.238770000000001</v>
      </c>
      <c r="I72" s="6">
        <f t="shared" si="71"/>
        <v>17.579509999999999</v>
      </c>
      <c r="J72" s="6">
        <f t="shared" si="71"/>
        <v>20.83737</v>
      </c>
      <c r="K72" s="6">
        <f t="shared" si="71"/>
        <v>29.239830000000001</v>
      </c>
      <c r="L72" s="6">
        <f t="shared" si="71"/>
        <v>21.457350000000002</v>
      </c>
      <c r="M72" s="6">
        <f t="shared" si="71"/>
        <v>22.68777</v>
      </c>
      <c r="N72" s="6">
        <f t="shared" si="71"/>
        <v>21.641500000000001</v>
      </c>
      <c r="O72" s="6">
        <f t="shared" si="71"/>
        <v>16.536069999999999</v>
      </c>
      <c r="P72" s="6">
        <f t="shared" si="71"/>
        <v>11.6212</v>
      </c>
      <c r="Q72" s="6">
        <f t="shared" si="71"/>
        <v>9.5768199999999997</v>
      </c>
      <c r="R72" s="6">
        <f t="shared" si="71"/>
        <v>14.818899999999999</v>
      </c>
      <c r="S72" s="6">
        <f t="shared" si="71"/>
        <v>23.408280000000001</v>
      </c>
      <c r="T72" s="6">
        <f t="shared" si="71"/>
        <v>10.04125</v>
      </c>
      <c r="U72" s="6">
        <f t="shared" si="71"/>
        <v>10.6891</v>
      </c>
      <c r="V72" s="6">
        <f t="shared" si="71"/>
        <v>5.71122</v>
      </c>
      <c r="W72" s="6">
        <f t="shared" si="71"/>
        <v>9.5419900000000002</v>
      </c>
      <c r="X72" s="6">
        <f t="shared" si="71"/>
        <v>9.01389</v>
      </c>
      <c r="Y72" s="6">
        <f t="shared" si="71"/>
        <v>18.790479999999999</v>
      </c>
      <c r="Z72" s="6">
        <f t="shared" si="71"/>
        <v>12.31282</v>
      </c>
      <c r="AA72" s="6">
        <f t="shared" si="71"/>
        <v>12.94647</v>
      </c>
      <c r="AB72" s="6">
        <f t="shared" si="71"/>
        <v>28.409929999999999</v>
      </c>
      <c r="AC72" s="6">
        <f t="shared" si="71"/>
        <v>24.452639999999999</v>
      </c>
      <c r="AD72" s="6">
        <f t="shared" si="71"/>
        <v>19.298359999999999</v>
      </c>
      <c r="AE72" s="6">
        <f t="shared" si="71"/>
        <v>12.35505</v>
      </c>
      <c r="AF72" s="6">
        <f t="shared" si="71"/>
        <v>11.891529999999999</v>
      </c>
      <c r="AG72" s="6">
        <f t="shared" si="71"/>
        <v>15.57461</v>
      </c>
      <c r="AH72" s="6">
        <f t="shared" si="71"/>
        <v>24.40701</v>
      </c>
      <c r="AI72" s="6">
        <f t="shared" si="71"/>
        <v>9.5680099999999992</v>
      </c>
      <c r="AJ72" s="6">
        <f t="shared" si="71"/>
        <v>9.3750800000000005</v>
      </c>
      <c r="AK72" s="6">
        <f t="shared" si="71"/>
        <v>18.062999999999999</v>
      </c>
      <c r="AL72" s="6">
        <f t="shared" si="71"/>
        <v>15.042579999999999</v>
      </c>
      <c r="AM72" s="6">
        <f t="shared" si="71"/>
        <v>17.479130000000001</v>
      </c>
      <c r="AN72" s="6">
        <f t="shared" si="71"/>
        <v>5.9341699999999999</v>
      </c>
      <c r="AO72" s="6">
        <f t="shared" si="71"/>
        <v>11.83742</v>
      </c>
      <c r="AP72" s="6">
        <f t="shared" si="71"/>
        <v>7.4713700000000003</v>
      </c>
      <c r="AQ72" s="6">
        <f t="shared" si="71"/>
        <v>7.625</v>
      </c>
      <c r="AR72" s="6">
        <f t="shared" si="71"/>
        <v>17.464009999999998</v>
      </c>
      <c r="AS72" s="6">
        <f t="shared" si="71"/>
        <v>10.267300000000001</v>
      </c>
      <c r="AT72" s="6">
        <f t="shared" si="71"/>
        <v>19.14021</v>
      </c>
      <c r="AU72" s="6">
        <f t="shared" si="71"/>
        <v>21.55265</v>
      </c>
      <c r="AV72" s="6">
        <f t="shared" si="71"/>
        <v>7.6375000000000002</v>
      </c>
      <c r="AW72" s="32">
        <v>-0.12389</v>
      </c>
      <c r="AX72" s="8">
        <v>18.105699999999999</v>
      </c>
      <c r="AY72" s="7">
        <f t="shared" si="60"/>
        <v>0.14242926400000044</v>
      </c>
      <c r="AZ72" s="8">
        <f t="shared" si="40"/>
        <v>21.371602300000006</v>
      </c>
      <c r="BA72" s="6"/>
      <c r="BB72">
        <f t="shared" si="48"/>
        <v>27</v>
      </c>
      <c r="BC72" s="6"/>
      <c r="BD72" s="34"/>
      <c r="BE72" s="12">
        <v>36</v>
      </c>
      <c r="BF72" s="49">
        <f t="shared" si="46"/>
        <v>12389</v>
      </c>
      <c r="BG72" s="50">
        <f t="shared" si="47"/>
        <v>14242.926400000044</v>
      </c>
      <c r="BH72" s="35"/>
      <c r="BI72" s="34"/>
      <c r="BJ72" s="34"/>
      <c r="BK72" s="34"/>
      <c r="BL72" s="34"/>
      <c r="BM72" s="34"/>
      <c r="BN72" s="34"/>
    </row>
    <row r="73" spans="1:66">
      <c r="A73">
        <f t="shared" si="43"/>
        <v>30</v>
      </c>
      <c r="B73">
        <v>37</v>
      </c>
      <c r="D73">
        <v>9</v>
      </c>
      <c r="E73" s="6">
        <f t="shared" ref="E73:AV73" si="72">E36/100000</f>
        <v>47.806049999999999</v>
      </c>
      <c r="F73" s="6">
        <f t="shared" si="72"/>
        <v>13.570270000000001</v>
      </c>
      <c r="G73" s="6">
        <f t="shared" si="72"/>
        <v>11.097300000000001</v>
      </c>
      <c r="H73" s="6">
        <f t="shared" si="72"/>
        <v>19.500109999999999</v>
      </c>
      <c r="I73" s="6">
        <f t="shared" si="72"/>
        <v>24.1921</v>
      </c>
      <c r="J73" s="6">
        <f t="shared" si="72"/>
        <v>38.962159999999997</v>
      </c>
      <c r="K73" s="6">
        <f t="shared" si="72"/>
        <v>32.970739999999999</v>
      </c>
      <c r="L73" s="6">
        <f t="shared" si="72"/>
        <v>23.763729999999999</v>
      </c>
      <c r="M73" s="6">
        <f t="shared" si="72"/>
        <v>24.014679999999998</v>
      </c>
      <c r="N73" s="6">
        <f t="shared" si="72"/>
        <v>18.2013</v>
      </c>
      <c r="O73" s="6">
        <f t="shared" si="72"/>
        <v>13.899050000000001</v>
      </c>
      <c r="P73" s="6">
        <f t="shared" si="72"/>
        <v>30.96059</v>
      </c>
      <c r="Q73" s="6">
        <f t="shared" si="72"/>
        <v>16.853339999999999</v>
      </c>
      <c r="R73" s="6">
        <f t="shared" si="72"/>
        <v>19.648409999999998</v>
      </c>
      <c r="S73" s="6">
        <f t="shared" si="72"/>
        <v>36.578629999999997</v>
      </c>
      <c r="T73" s="6">
        <f t="shared" si="72"/>
        <v>24.38869</v>
      </c>
      <c r="U73" s="6">
        <f t="shared" si="72"/>
        <v>10.126139999999999</v>
      </c>
      <c r="V73" s="6">
        <f t="shared" si="72"/>
        <v>41.019550000000002</v>
      </c>
      <c r="W73" s="6">
        <f t="shared" si="72"/>
        <v>11.09759</v>
      </c>
      <c r="X73" s="6">
        <f t="shared" si="72"/>
        <v>15.62093</v>
      </c>
      <c r="Y73" s="6">
        <f t="shared" si="72"/>
        <v>26.846340000000001</v>
      </c>
      <c r="Z73" s="6">
        <f t="shared" si="72"/>
        <v>21.054290000000002</v>
      </c>
      <c r="AA73" s="6">
        <f t="shared" si="72"/>
        <v>28.163509999999999</v>
      </c>
      <c r="AB73" s="6">
        <f t="shared" si="72"/>
        <v>40.868279999999999</v>
      </c>
      <c r="AC73" s="6">
        <f t="shared" si="72"/>
        <v>37.924190000000003</v>
      </c>
      <c r="AD73" s="6">
        <f t="shared" si="72"/>
        <v>30.610389999999999</v>
      </c>
      <c r="AE73" s="6">
        <f t="shared" si="72"/>
        <v>14.30256</v>
      </c>
      <c r="AF73" s="6">
        <f t="shared" si="72"/>
        <v>12.7475</v>
      </c>
      <c r="AG73" s="6">
        <f t="shared" si="72"/>
        <v>38.687199999999997</v>
      </c>
      <c r="AH73" s="6">
        <f t="shared" si="72"/>
        <v>26.541699999999999</v>
      </c>
      <c r="AI73" s="6">
        <f t="shared" si="72"/>
        <v>18.381399999999999</v>
      </c>
      <c r="AJ73" s="6">
        <f t="shared" si="72"/>
        <v>19.793510000000001</v>
      </c>
      <c r="AK73" s="6">
        <f t="shared" si="72"/>
        <v>13.90326</v>
      </c>
      <c r="AL73" s="6">
        <f t="shared" si="72"/>
        <v>26.09808</v>
      </c>
      <c r="AM73" s="6">
        <f t="shared" si="72"/>
        <v>32.58229</v>
      </c>
      <c r="AN73" s="6">
        <f t="shared" si="72"/>
        <v>15.84857</v>
      </c>
      <c r="AO73" s="6">
        <f t="shared" si="72"/>
        <v>27.351649999999999</v>
      </c>
      <c r="AP73" s="6">
        <f t="shared" si="72"/>
        <v>12.52711</v>
      </c>
      <c r="AQ73" s="6">
        <f t="shared" si="72"/>
        <v>12.69572</v>
      </c>
      <c r="AR73" s="6">
        <f t="shared" si="72"/>
        <v>25.009329999999999</v>
      </c>
      <c r="AS73" s="6">
        <f t="shared" si="72"/>
        <v>23.308620000000001</v>
      </c>
      <c r="AT73" s="6">
        <f t="shared" si="72"/>
        <v>24.108920000000001</v>
      </c>
      <c r="AU73" s="6">
        <f t="shared" si="72"/>
        <v>28.3567</v>
      </c>
      <c r="AV73" s="6">
        <f t="shared" si="72"/>
        <v>22.817789999999999</v>
      </c>
      <c r="AW73" s="32">
        <v>-7.07541E-2</v>
      </c>
      <c r="AX73" s="8">
        <v>25.6374</v>
      </c>
      <c r="AY73" s="7">
        <f t="shared" si="60"/>
        <v>9.5791499999999807E-2</v>
      </c>
      <c r="AZ73" s="8">
        <f t="shared" si="40"/>
        <v>33.135900000000049</v>
      </c>
      <c r="BA73" s="6"/>
      <c r="BB73">
        <f t="shared" si="48"/>
        <v>28</v>
      </c>
      <c r="BC73" s="6"/>
      <c r="BD73" s="34"/>
      <c r="BE73" s="12">
        <v>37</v>
      </c>
      <c r="BF73" s="49">
        <f t="shared" si="46"/>
        <v>7075.41</v>
      </c>
      <c r="BG73" s="50">
        <f t="shared" si="47"/>
        <v>9579.1499999999814</v>
      </c>
      <c r="BH73" s="35"/>
      <c r="BI73" s="34"/>
      <c r="BJ73" s="34"/>
      <c r="BK73" s="34"/>
      <c r="BL73" s="34"/>
      <c r="BM73" s="34"/>
      <c r="BN73" s="34"/>
    </row>
    <row r="74" spans="1:66">
      <c r="A74">
        <f t="shared" si="43"/>
        <v>31</v>
      </c>
      <c r="B74">
        <v>38</v>
      </c>
      <c r="D74">
        <v>16</v>
      </c>
      <c r="E74" s="6">
        <f t="shared" ref="E74:AV74" si="73">E37/100000</f>
        <v>80.410929999999993</v>
      </c>
      <c r="F74" s="6">
        <f t="shared" si="73"/>
        <v>43.768450000000001</v>
      </c>
      <c r="G74" s="6">
        <f t="shared" si="73"/>
        <v>20.920359999999999</v>
      </c>
      <c r="H74" s="6">
        <f t="shared" si="73"/>
        <v>39.989199999999997</v>
      </c>
      <c r="I74" s="6">
        <f t="shared" si="73"/>
        <v>20.918430000000001</v>
      </c>
      <c r="J74" s="6">
        <f t="shared" si="73"/>
        <v>81.257099999999994</v>
      </c>
      <c r="K74" s="6">
        <f t="shared" si="73"/>
        <v>44.982219999999998</v>
      </c>
      <c r="L74" s="6">
        <f t="shared" si="73"/>
        <v>29.731750000000002</v>
      </c>
      <c r="M74" s="6">
        <f t="shared" si="73"/>
        <v>25.142469999999999</v>
      </c>
      <c r="N74" s="6">
        <f t="shared" si="73"/>
        <v>20.46368</v>
      </c>
      <c r="O74" s="6">
        <f t="shared" si="73"/>
        <v>27.969519999999999</v>
      </c>
      <c r="P74" s="6">
        <f t="shared" si="73"/>
        <v>37.32488</v>
      </c>
      <c r="Q74" s="6">
        <f t="shared" si="73"/>
        <v>22.2699</v>
      </c>
      <c r="R74" s="6">
        <f t="shared" si="73"/>
        <v>26.092189999999999</v>
      </c>
      <c r="S74" s="6">
        <f t="shared" si="73"/>
        <v>38.912790000000001</v>
      </c>
      <c r="T74" s="6">
        <f t="shared" si="73"/>
        <v>26.926410000000001</v>
      </c>
      <c r="U74" s="6">
        <f t="shared" si="73"/>
        <v>22.98648</v>
      </c>
      <c r="V74" s="6">
        <f t="shared" si="73"/>
        <v>48.83972</v>
      </c>
      <c r="W74" s="6">
        <f t="shared" si="73"/>
        <v>26.232610000000001</v>
      </c>
      <c r="X74" s="6">
        <f t="shared" si="73"/>
        <v>21.36271</v>
      </c>
      <c r="Y74" s="6">
        <f t="shared" si="73"/>
        <v>32.242150000000002</v>
      </c>
      <c r="Z74" s="6">
        <f t="shared" si="73"/>
        <v>29.04796</v>
      </c>
      <c r="AA74" s="6">
        <f t="shared" si="73"/>
        <v>44.351210000000002</v>
      </c>
      <c r="AB74" s="6">
        <f t="shared" si="73"/>
        <v>49.740130000000001</v>
      </c>
      <c r="AC74" s="6">
        <f t="shared" si="73"/>
        <v>68.601879999999994</v>
      </c>
      <c r="AD74" s="6">
        <f t="shared" si="73"/>
        <v>75.362110000000001</v>
      </c>
      <c r="AE74" s="6">
        <f t="shared" si="73"/>
        <v>51.039760000000001</v>
      </c>
      <c r="AF74" s="6">
        <f t="shared" si="73"/>
        <v>22.062339999999999</v>
      </c>
      <c r="AG74" s="6">
        <f t="shared" si="73"/>
        <v>50.865569999999998</v>
      </c>
      <c r="AH74" s="6">
        <f t="shared" si="73"/>
        <v>47.293129999999998</v>
      </c>
      <c r="AI74" s="6">
        <f t="shared" si="73"/>
        <v>49.44359</v>
      </c>
      <c r="AJ74" s="6">
        <f t="shared" si="73"/>
        <v>36.557000000000002</v>
      </c>
      <c r="AK74" s="6">
        <f t="shared" si="73"/>
        <v>17.872489999999999</v>
      </c>
      <c r="AL74" s="6">
        <f t="shared" si="73"/>
        <v>38.452530000000003</v>
      </c>
      <c r="AM74" s="6">
        <f t="shared" si="73"/>
        <v>21.636510000000001</v>
      </c>
      <c r="AN74" s="6">
        <f t="shared" si="73"/>
        <v>29.794080000000001</v>
      </c>
      <c r="AO74" s="6">
        <f t="shared" si="73"/>
        <v>45.042020000000001</v>
      </c>
      <c r="AP74" s="6">
        <f t="shared" si="73"/>
        <v>18.311150000000001</v>
      </c>
      <c r="AQ74" s="6">
        <f t="shared" si="73"/>
        <v>32.444450000000003</v>
      </c>
      <c r="AR74" s="6">
        <f t="shared" si="73"/>
        <v>48.205970000000001</v>
      </c>
      <c r="AS74" s="6">
        <f t="shared" si="73"/>
        <v>24.292159999999999</v>
      </c>
      <c r="AT74" s="6">
        <f t="shared" si="73"/>
        <v>61.886569999999999</v>
      </c>
      <c r="AU74" s="6">
        <f t="shared" si="73"/>
        <v>58.39134</v>
      </c>
      <c r="AV74" s="6">
        <f t="shared" si="73"/>
        <v>30.961549999999999</v>
      </c>
      <c r="AW74" s="32">
        <v>1.2896400000000001E-2</v>
      </c>
      <c r="AX74" s="8">
        <v>38.050699999999999</v>
      </c>
      <c r="AY74" s="7">
        <f t="shared" si="60"/>
        <v>4.8813376000000019E-2</v>
      </c>
      <c r="AZ74" s="8">
        <f t="shared" si="40"/>
        <v>48.808803699999999</v>
      </c>
      <c r="BA74" s="6"/>
      <c r="BB74">
        <f t="shared" si="48"/>
        <v>29</v>
      </c>
      <c r="BC74" s="6"/>
      <c r="BD74" s="34"/>
      <c r="BE74" s="12">
        <v>38</v>
      </c>
      <c r="BF74" s="49">
        <f t="shared" si="46"/>
        <v>-1289.6400000000001</v>
      </c>
      <c r="BG74" s="50">
        <f t="shared" si="47"/>
        <v>4881.3376000000017</v>
      </c>
      <c r="BH74" s="35"/>
      <c r="BI74" s="34"/>
      <c r="BJ74" s="34"/>
      <c r="BK74" s="34"/>
      <c r="BL74" s="34"/>
      <c r="BM74" s="34"/>
      <c r="BN74" s="34"/>
    </row>
    <row r="75" spans="1:66">
      <c r="A75">
        <f t="shared" si="43"/>
        <v>32</v>
      </c>
      <c r="B75" s="4">
        <v>39</v>
      </c>
      <c r="C75" s="4"/>
      <c r="D75" s="4">
        <v>23</v>
      </c>
      <c r="E75" s="27">
        <f t="shared" ref="E75:AV75" si="74">E38/100000</f>
        <v>120.66336</v>
      </c>
      <c r="F75" s="27">
        <f t="shared" si="74"/>
        <v>95.027739999999994</v>
      </c>
      <c r="G75" s="27">
        <f t="shared" si="74"/>
        <v>41.665320000000001</v>
      </c>
      <c r="H75" s="27">
        <f t="shared" si="74"/>
        <v>49.85754</v>
      </c>
      <c r="I75" s="27">
        <f t="shared" si="74"/>
        <v>25.537780000000001</v>
      </c>
      <c r="J75" s="27">
        <f t="shared" si="74"/>
        <v>130.93537000000001</v>
      </c>
      <c r="K75" s="27">
        <f t="shared" si="74"/>
        <v>74.096900000000005</v>
      </c>
      <c r="L75" s="27">
        <f t="shared" si="74"/>
        <v>75.666319999999999</v>
      </c>
      <c r="M75" s="27">
        <f t="shared" si="74"/>
        <v>44.034390000000002</v>
      </c>
      <c r="N75" s="27">
        <f t="shared" si="74"/>
        <v>35.051879999999997</v>
      </c>
      <c r="O75" s="27">
        <f t="shared" si="74"/>
        <v>58.014139999999998</v>
      </c>
      <c r="P75" s="27">
        <f t="shared" si="74"/>
        <v>82.316850000000002</v>
      </c>
      <c r="Q75" s="27">
        <f t="shared" si="74"/>
        <v>35.695959999999999</v>
      </c>
      <c r="R75" s="27">
        <f t="shared" si="74"/>
        <v>45.819780000000002</v>
      </c>
      <c r="S75" s="27">
        <f t="shared" si="74"/>
        <v>78.5411</v>
      </c>
      <c r="T75" s="27">
        <f t="shared" si="74"/>
        <v>51.535020000000003</v>
      </c>
      <c r="U75" s="27">
        <f t="shared" si="74"/>
        <v>24.892659999999999</v>
      </c>
      <c r="V75" s="27">
        <f t="shared" si="74"/>
        <v>85.203879999999998</v>
      </c>
      <c r="W75" s="27">
        <f t="shared" si="74"/>
        <v>34.62068</v>
      </c>
      <c r="X75" s="27">
        <f t="shared" si="74"/>
        <v>46.689250000000001</v>
      </c>
      <c r="Y75" s="27">
        <f t="shared" si="74"/>
        <v>56.515619999999998</v>
      </c>
      <c r="Z75" s="27">
        <f t="shared" si="74"/>
        <v>40.014569999999999</v>
      </c>
      <c r="AA75" s="27">
        <f t="shared" si="74"/>
        <v>55.95243</v>
      </c>
      <c r="AB75" s="27">
        <f t="shared" si="74"/>
        <v>66.794229999999999</v>
      </c>
      <c r="AC75" s="27">
        <f t="shared" si="74"/>
        <v>63.61909</v>
      </c>
      <c r="AD75" s="27">
        <f t="shared" si="74"/>
        <v>71.423460000000006</v>
      </c>
      <c r="AE75" s="27">
        <f t="shared" si="74"/>
        <v>52.28134</v>
      </c>
      <c r="AF75" s="27">
        <f t="shared" si="74"/>
        <v>48.208950000000002</v>
      </c>
      <c r="AG75" s="27">
        <f t="shared" si="74"/>
        <v>107.62058</v>
      </c>
      <c r="AH75" s="27">
        <f t="shared" si="74"/>
        <v>76.587180000000004</v>
      </c>
      <c r="AI75" s="27">
        <f t="shared" si="74"/>
        <v>88.448740000000001</v>
      </c>
      <c r="AJ75" s="27">
        <f t="shared" si="74"/>
        <v>55.35286</v>
      </c>
      <c r="AK75" s="27">
        <f t="shared" si="74"/>
        <v>45.662320000000001</v>
      </c>
      <c r="AL75" s="27">
        <f t="shared" si="74"/>
        <v>73.813760000000002</v>
      </c>
      <c r="AM75" s="27">
        <f t="shared" si="74"/>
        <v>41.296340000000001</v>
      </c>
      <c r="AN75" s="27">
        <f t="shared" si="74"/>
        <v>52.283619999999999</v>
      </c>
      <c r="AO75" s="27">
        <f t="shared" si="74"/>
        <v>49.301740000000002</v>
      </c>
      <c r="AP75" s="27">
        <f t="shared" si="74"/>
        <v>42.919730000000001</v>
      </c>
      <c r="AQ75" s="27">
        <f t="shared" si="74"/>
        <v>58.767809999999997</v>
      </c>
      <c r="AR75" s="27">
        <f t="shared" si="74"/>
        <v>75.954930000000004</v>
      </c>
      <c r="AS75" s="27">
        <f t="shared" si="74"/>
        <v>46.106270000000002</v>
      </c>
      <c r="AT75" s="27">
        <f t="shared" si="74"/>
        <v>83.587729999999993</v>
      </c>
      <c r="AU75" s="27">
        <f t="shared" si="74"/>
        <v>98.594179999999994</v>
      </c>
      <c r="AV75" s="27">
        <f t="shared" si="74"/>
        <v>72.251599999999996</v>
      </c>
      <c r="AW75" s="33">
        <v>-5.1656100000000003E-2</v>
      </c>
      <c r="AX75" s="28">
        <v>63.957700000000003</v>
      </c>
      <c r="AY75" s="7">
        <f t="shared" si="60"/>
        <v>-7.0557199999976561E-4</v>
      </c>
      <c r="AZ75" s="8">
        <f t="shared" si="40"/>
        <v>68.597377600000016</v>
      </c>
      <c r="BA75" s="6"/>
      <c r="BB75">
        <f t="shared" si="48"/>
        <v>30</v>
      </c>
      <c r="BC75" s="6"/>
      <c r="BD75" s="34"/>
      <c r="BE75" s="12">
        <v>39</v>
      </c>
      <c r="BF75" s="49">
        <f t="shared" si="46"/>
        <v>5165.6100000000006</v>
      </c>
      <c r="BG75" s="50">
        <f t="shared" si="47"/>
        <v>-70.557199999976561</v>
      </c>
      <c r="BH75" s="35"/>
      <c r="BI75" s="34"/>
      <c r="BJ75" s="34"/>
      <c r="BK75" s="34"/>
      <c r="BL75" s="34"/>
      <c r="BM75" s="34"/>
      <c r="BN75" s="34"/>
    </row>
    <row r="76" spans="1:66" ht="14.25" customHeight="1">
      <c r="A76">
        <f t="shared" si="43"/>
        <v>33</v>
      </c>
      <c r="B76" s="5">
        <f t="shared" ref="B76" si="75">B75+1</f>
        <v>40</v>
      </c>
      <c r="C76" s="5"/>
      <c r="D76" s="5"/>
      <c r="E76" s="6">
        <f t="shared" ref="E76:AV76" si="76">E39/100000</f>
        <v>131.02823000000001</v>
      </c>
      <c r="F76" s="6">
        <f t="shared" si="76"/>
        <v>117.88141</v>
      </c>
      <c r="G76" s="6">
        <f t="shared" si="76"/>
        <v>99.562790000000007</v>
      </c>
      <c r="H76" s="6">
        <f t="shared" si="76"/>
        <v>112.52145</v>
      </c>
      <c r="I76" s="6">
        <f t="shared" si="76"/>
        <v>118.43111</v>
      </c>
      <c r="J76" s="6">
        <f t="shared" si="76"/>
        <v>161.55554000000001</v>
      </c>
      <c r="K76" s="6">
        <f t="shared" si="76"/>
        <v>73.747380000000007</v>
      </c>
      <c r="L76" s="6">
        <f t="shared" si="76"/>
        <v>107.10145</v>
      </c>
      <c r="M76" s="6">
        <f t="shared" si="76"/>
        <v>46.052759999999999</v>
      </c>
      <c r="N76" s="6">
        <f t="shared" si="76"/>
        <v>46.690939999999998</v>
      </c>
      <c r="O76" s="6">
        <f t="shared" si="76"/>
        <v>73.481170000000006</v>
      </c>
      <c r="P76" s="6">
        <f t="shared" si="76"/>
        <v>121.52757</v>
      </c>
      <c r="Q76" s="6">
        <f t="shared" si="76"/>
        <v>75.817840000000004</v>
      </c>
      <c r="R76" s="6">
        <f t="shared" si="76"/>
        <v>52.154699999999998</v>
      </c>
      <c r="S76" s="6">
        <f t="shared" si="76"/>
        <v>100.45677999999999</v>
      </c>
      <c r="T76" s="6">
        <f t="shared" si="76"/>
        <v>81.221059999999994</v>
      </c>
      <c r="U76" s="6">
        <f t="shared" si="76"/>
        <v>39.377699999999997</v>
      </c>
      <c r="V76" s="6">
        <f t="shared" si="76"/>
        <v>96.617570000000001</v>
      </c>
      <c r="W76" s="6">
        <f t="shared" si="76"/>
        <v>90.854900000000001</v>
      </c>
      <c r="X76" s="6">
        <f t="shared" si="76"/>
        <v>74.694540000000003</v>
      </c>
      <c r="Y76" s="6">
        <f t="shared" si="76"/>
        <v>97.501329999999996</v>
      </c>
      <c r="Z76" s="6">
        <f t="shared" si="76"/>
        <v>102.91421</v>
      </c>
      <c r="AA76" s="6">
        <f t="shared" si="76"/>
        <v>87.668310000000005</v>
      </c>
      <c r="AB76" s="6">
        <f t="shared" si="76"/>
        <v>95.271569999999997</v>
      </c>
      <c r="AC76" s="6">
        <f t="shared" si="76"/>
        <v>127.93592</v>
      </c>
      <c r="AD76" s="6">
        <f t="shared" si="76"/>
        <v>68.036779999999993</v>
      </c>
      <c r="AE76" s="6">
        <f t="shared" si="76"/>
        <v>136.17355000000001</v>
      </c>
      <c r="AF76" s="6">
        <f t="shared" si="76"/>
        <v>84.352029999999999</v>
      </c>
      <c r="AG76" s="6">
        <f t="shared" si="76"/>
        <v>117.86752</v>
      </c>
      <c r="AH76" s="6">
        <f t="shared" si="76"/>
        <v>104.3539</v>
      </c>
      <c r="AI76" s="6">
        <f t="shared" si="76"/>
        <v>147.65242000000001</v>
      </c>
      <c r="AJ76" s="6">
        <f t="shared" si="76"/>
        <v>79.308599999999998</v>
      </c>
      <c r="AK76" s="6">
        <f t="shared" si="76"/>
        <v>102.25238</v>
      </c>
      <c r="AL76" s="6">
        <f t="shared" si="76"/>
        <v>109.38534</v>
      </c>
      <c r="AM76" s="6">
        <f t="shared" si="76"/>
        <v>115.94088000000001</v>
      </c>
      <c r="AN76" s="6">
        <f t="shared" si="76"/>
        <v>96.922989999999999</v>
      </c>
      <c r="AO76" s="6">
        <f t="shared" si="76"/>
        <v>53.763069999999999</v>
      </c>
      <c r="AP76" s="6">
        <f t="shared" si="76"/>
        <v>63.080449999999999</v>
      </c>
      <c r="AQ76" s="6">
        <f t="shared" si="76"/>
        <v>83.461680000000001</v>
      </c>
      <c r="AR76" s="6">
        <f t="shared" si="76"/>
        <v>90.58175</v>
      </c>
      <c r="AS76" s="6">
        <f t="shared" si="76"/>
        <v>95.285939999999997</v>
      </c>
      <c r="AT76" s="6">
        <f t="shared" si="76"/>
        <v>132.63166000000001</v>
      </c>
      <c r="AU76" s="6">
        <f t="shared" si="76"/>
        <v>113.21303</v>
      </c>
      <c r="AV76" s="6">
        <f t="shared" si="76"/>
        <v>111.01609999999999</v>
      </c>
      <c r="AW76" s="32">
        <v>5.5814000000000002E-2</v>
      </c>
      <c r="AX76" s="8">
        <v>95.062399999999997</v>
      </c>
      <c r="AY76" s="8"/>
      <c r="AZ76" s="8">
        <f t="shared" si="40"/>
        <v>92.708685899999978</v>
      </c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1:66" ht="14.25" customHeight="1">
      <c r="A77">
        <f t="shared" si="43"/>
        <v>34</v>
      </c>
      <c r="B77" s="5">
        <f t="shared" ref="B77:B78" si="77">B76+1</f>
        <v>41</v>
      </c>
      <c r="C77" s="5"/>
      <c r="D77" s="5"/>
      <c r="E77" s="6">
        <f t="shared" ref="E77:AV77" si="78">E40/100000</f>
        <v>158.59576000000001</v>
      </c>
      <c r="F77" s="6">
        <f t="shared" si="78"/>
        <v>129.40473</v>
      </c>
      <c r="G77" s="6">
        <f t="shared" si="78"/>
        <v>130.80575999999999</v>
      </c>
      <c r="H77" s="6">
        <f t="shared" si="78"/>
        <v>126.23181</v>
      </c>
      <c r="I77" s="6">
        <f t="shared" si="78"/>
        <v>167.90824000000001</v>
      </c>
      <c r="J77" s="6">
        <f t="shared" si="78"/>
        <v>162.10218</v>
      </c>
      <c r="K77" s="6">
        <f t="shared" si="78"/>
        <v>101.97349</v>
      </c>
      <c r="L77" s="6">
        <f t="shared" si="78"/>
        <v>109.99216</v>
      </c>
      <c r="M77" s="6">
        <f t="shared" si="78"/>
        <v>103.03749999999999</v>
      </c>
      <c r="N77" s="6">
        <f t="shared" si="78"/>
        <v>111.95291</v>
      </c>
      <c r="O77" s="6">
        <f t="shared" si="78"/>
        <v>124.91857</v>
      </c>
      <c r="P77" s="6">
        <f t="shared" si="78"/>
        <v>161.03412</v>
      </c>
      <c r="Q77" s="6">
        <f t="shared" si="78"/>
        <v>146.64896999999999</v>
      </c>
      <c r="R77" s="6">
        <f t="shared" si="78"/>
        <v>139.76462000000001</v>
      </c>
      <c r="S77" s="6">
        <f t="shared" si="78"/>
        <v>144.26622</v>
      </c>
      <c r="T77" s="6">
        <f t="shared" si="78"/>
        <v>80.782349999999994</v>
      </c>
      <c r="U77" s="6">
        <f t="shared" si="78"/>
        <v>54.94294</v>
      </c>
      <c r="V77" s="6">
        <f t="shared" si="78"/>
        <v>124.87011</v>
      </c>
      <c r="W77" s="6">
        <f t="shared" si="78"/>
        <v>116.95574000000001</v>
      </c>
      <c r="X77" s="6">
        <f t="shared" si="78"/>
        <v>112.24424</v>
      </c>
      <c r="Y77" s="6">
        <f t="shared" si="78"/>
        <v>138.02914999999999</v>
      </c>
      <c r="Z77" s="6">
        <f t="shared" si="78"/>
        <v>116.32792999999999</v>
      </c>
      <c r="AA77" s="6">
        <f t="shared" si="78"/>
        <v>107.81881</v>
      </c>
      <c r="AB77" s="6">
        <f t="shared" si="78"/>
        <v>142.16932</v>
      </c>
      <c r="AC77" s="6">
        <f t="shared" si="78"/>
        <v>122.40648</v>
      </c>
      <c r="AD77" s="6">
        <f t="shared" si="78"/>
        <v>133.34378000000001</v>
      </c>
      <c r="AE77" s="6">
        <f t="shared" si="78"/>
        <v>156.01345000000001</v>
      </c>
      <c r="AF77" s="6">
        <f t="shared" si="78"/>
        <v>115.24703</v>
      </c>
      <c r="AG77" s="6">
        <f t="shared" si="78"/>
        <v>134.05868000000001</v>
      </c>
      <c r="AH77" s="6">
        <f t="shared" si="78"/>
        <v>140.34963999999999</v>
      </c>
      <c r="AI77" s="6">
        <f t="shared" si="78"/>
        <v>199.13926000000001</v>
      </c>
      <c r="AJ77" s="6">
        <f t="shared" si="78"/>
        <v>112.7469</v>
      </c>
      <c r="AK77" s="6">
        <f t="shared" si="78"/>
        <v>121.41079999999999</v>
      </c>
      <c r="AL77" s="6">
        <f t="shared" si="78"/>
        <v>142.28261000000001</v>
      </c>
      <c r="AM77" s="6">
        <f t="shared" si="78"/>
        <v>177.39162999999999</v>
      </c>
      <c r="AN77" s="6">
        <f t="shared" si="78"/>
        <v>118.37553</v>
      </c>
      <c r="AO77" s="6">
        <f t="shared" si="78"/>
        <v>114.67699</v>
      </c>
      <c r="AP77" s="6">
        <f t="shared" si="78"/>
        <v>201.83957000000001</v>
      </c>
      <c r="AQ77" s="6">
        <f t="shared" si="78"/>
        <v>129.94148000000001</v>
      </c>
      <c r="AR77" s="6">
        <f t="shared" si="78"/>
        <v>142.64944</v>
      </c>
      <c r="AS77" s="6">
        <f t="shared" si="78"/>
        <v>155.02423999999999</v>
      </c>
      <c r="AT77" s="6">
        <f t="shared" si="78"/>
        <v>163.86899</v>
      </c>
      <c r="AU77" s="6">
        <f t="shared" si="78"/>
        <v>178.97979000000001</v>
      </c>
      <c r="AV77" s="6">
        <f t="shared" si="78"/>
        <v>159.52753999999999</v>
      </c>
      <c r="AW77" s="32">
        <v>0.66518699999999997</v>
      </c>
      <c r="AX77" s="8">
        <v>119.82899999999999</v>
      </c>
      <c r="AY77" s="8"/>
      <c r="AZ77" s="8">
        <f t="shared" si="40"/>
        <v>121.34979280000022</v>
      </c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1:66" ht="14.25" customHeight="1">
      <c r="A78">
        <f t="shared" si="43"/>
        <v>35</v>
      </c>
      <c r="B78" s="5">
        <f t="shared" si="77"/>
        <v>42</v>
      </c>
      <c r="C78" s="5"/>
      <c r="D78" s="5"/>
      <c r="E78" s="6">
        <f t="shared" ref="E78:AV78" si="79">E41/100000</f>
        <v>229.74131</v>
      </c>
      <c r="F78" s="6">
        <f t="shared" si="79"/>
        <v>139.64160000000001</v>
      </c>
      <c r="G78" s="6">
        <f t="shared" si="79"/>
        <v>213.02332999999999</v>
      </c>
      <c r="H78" s="6">
        <f t="shared" si="79"/>
        <v>137.27005</v>
      </c>
      <c r="I78" s="6">
        <f t="shared" si="79"/>
        <v>244.58792</v>
      </c>
      <c r="J78" s="6">
        <f t="shared" si="79"/>
        <v>171.96349000000001</v>
      </c>
      <c r="K78" s="6">
        <f t="shared" si="79"/>
        <v>253.26469</v>
      </c>
      <c r="L78" s="6">
        <f t="shared" si="79"/>
        <v>129.5942</v>
      </c>
      <c r="M78" s="6">
        <f t="shared" si="79"/>
        <v>113.36252</v>
      </c>
      <c r="N78" s="6">
        <f t="shared" si="79"/>
        <v>134.80851000000001</v>
      </c>
      <c r="O78" s="6">
        <f t="shared" si="79"/>
        <v>150.3484</v>
      </c>
      <c r="P78" s="6">
        <f t="shared" si="79"/>
        <v>172.38967</v>
      </c>
      <c r="Q78" s="6">
        <f t="shared" si="79"/>
        <v>167.03686999999999</v>
      </c>
      <c r="R78" s="6">
        <f t="shared" si="79"/>
        <v>192.03102000000001</v>
      </c>
      <c r="S78" s="6">
        <f t="shared" si="79"/>
        <v>162.68961999999999</v>
      </c>
      <c r="T78" s="6">
        <f t="shared" si="79"/>
        <v>94.247050000000002</v>
      </c>
      <c r="U78" s="6">
        <f t="shared" si="79"/>
        <v>89.048969999999997</v>
      </c>
      <c r="V78" s="6">
        <f t="shared" si="79"/>
        <v>165.58574999999999</v>
      </c>
      <c r="W78" s="6">
        <f t="shared" si="79"/>
        <v>146.75878</v>
      </c>
      <c r="X78" s="6">
        <f t="shared" si="79"/>
        <v>118.20473</v>
      </c>
      <c r="Y78" s="6">
        <f t="shared" si="79"/>
        <v>154.84601000000001</v>
      </c>
      <c r="Z78" s="6">
        <f t="shared" si="79"/>
        <v>157.17814000000001</v>
      </c>
      <c r="AA78" s="6">
        <f t="shared" si="79"/>
        <v>128.62683000000001</v>
      </c>
      <c r="AB78" s="6">
        <f t="shared" si="79"/>
        <v>162.66188</v>
      </c>
      <c r="AC78" s="6">
        <f t="shared" si="79"/>
        <v>175.51358999999999</v>
      </c>
      <c r="AD78" s="6">
        <f t="shared" si="79"/>
        <v>191.10476</v>
      </c>
      <c r="AE78" s="6">
        <f t="shared" si="79"/>
        <v>169.39249000000001</v>
      </c>
      <c r="AF78" s="6">
        <f t="shared" si="79"/>
        <v>150.15129999999999</v>
      </c>
      <c r="AG78" s="6">
        <f t="shared" si="79"/>
        <v>197.45625999999999</v>
      </c>
      <c r="AH78" s="6">
        <f t="shared" si="79"/>
        <v>186.19334000000001</v>
      </c>
      <c r="AI78" s="6">
        <f t="shared" si="79"/>
        <v>225.75021000000001</v>
      </c>
      <c r="AJ78" s="6">
        <f t="shared" si="79"/>
        <v>144.46109999999999</v>
      </c>
      <c r="AK78" s="6">
        <f t="shared" si="79"/>
        <v>194.58309</v>
      </c>
      <c r="AL78" s="6">
        <f t="shared" si="79"/>
        <v>167.98472000000001</v>
      </c>
      <c r="AM78" s="6">
        <f t="shared" si="79"/>
        <v>215.88229000000001</v>
      </c>
      <c r="AN78" s="6">
        <f t="shared" si="79"/>
        <v>149.23526000000001</v>
      </c>
      <c r="AO78" s="6">
        <f t="shared" si="79"/>
        <v>167.39937</v>
      </c>
      <c r="AP78" s="6">
        <f t="shared" si="79"/>
        <v>167.14071999999999</v>
      </c>
      <c r="AQ78" s="6">
        <f t="shared" si="79"/>
        <v>155.5539</v>
      </c>
      <c r="AR78" s="6">
        <f t="shared" si="79"/>
        <v>172.07199</v>
      </c>
      <c r="AS78" s="6">
        <f t="shared" si="79"/>
        <v>190.74526</v>
      </c>
      <c r="AT78" s="6">
        <f t="shared" si="79"/>
        <v>191.36433</v>
      </c>
      <c r="AU78" s="6">
        <f t="shared" si="79"/>
        <v>221.53877</v>
      </c>
      <c r="AV78" s="6">
        <f t="shared" si="79"/>
        <v>190.43962999999999</v>
      </c>
      <c r="AW78" s="32">
        <v>0.36060599999999998</v>
      </c>
      <c r="AX78" s="8">
        <v>161.273</v>
      </c>
      <c r="AY78" s="8"/>
      <c r="AZ78" s="8">
        <f t="shared" si="40"/>
        <v>154.7277625000001</v>
      </c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/>
  </sheetViews>
  <sheetFormatPr defaultRowHeight="15"/>
  <cols>
    <col min="2" max="2" width="11.5703125" bestFit="1" customWidth="1"/>
    <col min="5" max="5" width="11" customWidth="1"/>
  </cols>
  <sheetData>
    <row r="1" spans="1:5">
      <c r="A1" s="26" t="s">
        <v>46</v>
      </c>
    </row>
    <row r="2" spans="1:5">
      <c r="A2" t="s">
        <v>99</v>
      </c>
    </row>
    <row r="5" spans="1:5" ht="57" customHeight="1">
      <c r="A5" s="24" t="s">
        <v>44</v>
      </c>
      <c r="B5" s="25" t="s">
        <v>43</v>
      </c>
      <c r="C5" s="25" t="s">
        <v>98</v>
      </c>
      <c r="D5" s="25" t="s">
        <v>45</v>
      </c>
      <c r="E5" s="25" t="s">
        <v>101</v>
      </c>
    </row>
    <row r="6" spans="1:5">
      <c r="A6" s="51">
        <v>45</v>
      </c>
      <c r="B6" s="52">
        <f>2*3.14159 *6378*COS(RADIANS(A6))</f>
        <v>28336.683444581286</v>
      </c>
      <c r="C6" s="53">
        <f t="shared" ref="C6:C10" si="0">B6*2/3</f>
        <v>18891.122296387523</v>
      </c>
      <c r="D6" s="54">
        <f t="shared" ref="D6:D10" si="1">C6*111</f>
        <v>2096914.574899015</v>
      </c>
      <c r="E6" s="54">
        <f t="shared" ref="E6:E29" si="2">E7+D6</f>
        <v>42328186.210059106</v>
      </c>
    </row>
    <row r="7" spans="1:5">
      <c r="A7" s="51">
        <v>46</v>
      </c>
      <c r="B7" s="52">
        <f t="shared" ref="B7:B31" si="3">2*3.14159 *6378*COS(RADIANS(A7))</f>
        <v>27837.824313881389</v>
      </c>
      <c r="C7" s="53">
        <f t="shared" si="0"/>
        <v>18558.549542587592</v>
      </c>
      <c r="D7" s="54">
        <f t="shared" si="1"/>
        <v>2059998.9992272228</v>
      </c>
      <c r="E7" s="54">
        <f t="shared" si="2"/>
        <v>40231271.635160089</v>
      </c>
    </row>
    <row r="8" spans="1:5">
      <c r="A8" s="51">
        <v>47</v>
      </c>
      <c r="B8" s="52">
        <f t="shared" si="3"/>
        <v>27330.485512224426</v>
      </c>
      <c r="C8" s="53">
        <f t="shared" si="0"/>
        <v>18220.323674816285</v>
      </c>
      <c r="D8" s="54">
        <f t="shared" si="1"/>
        <v>2022455.9279046077</v>
      </c>
      <c r="E8" s="54">
        <f t="shared" si="2"/>
        <v>38171272.635932863</v>
      </c>
    </row>
    <row r="9" spans="1:5">
      <c r="A9" s="51">
        <v>48</v>
      </c>
      <c r="B9" s="52">
        <f t="shared" si="3"/>
        <v>26814.821579924086</v>
      </c>
      <c r="C9" s="53">
        <f t="shared" si="0"/>
        <v>17876.547719949391</v>
      </c>
      <c r="D9" s="54">
        <f t="shared" si="1"/>
        <v>1984296.7969143824</v>
      </c>
      <c r="E9" s="54">
        <f t="shared" si="2"/>
        <v>36148816.708028257</v>
      </c>
    </row>
    <row r="10" spans="1:5">
      <c r="A10" s="51">
        <v>49</v>
      </c>
      <c r="B10" s="52">
        <f t="shared" si="3"/>
        <v>26290.989593209488</v>
      </c>
      <c r="C10" s="53">
        <f t="shared" si="0"/>
        <v>17527.326395472992</v>
      </c>
      <c r="D10" s="54">
        <f t="shared" si="1"/>
        <v>1945533.2298975021</v>
      </c>
      <c r="E10" s="54">
        <f t="shared" si="2"/>
        <v>34164519.911113873</v>
      </c>
    </row>
    <row r="11" spans="1:5">
      <c r="A11" s="51">
        <v>50</v>
      </c>
      <c r="B11" s="52">
        <f t="shared" si="3"/>
        <v>25759.149116378267</v>
      </c>
      <c r="C11" s="53">
        <f>B11*2/3</f>
        <v>17172.766077585511</v>
      </c>
      <c r="D11" s="54">
        <f>C11*111</f>
        <v>1906177.0346119918</v>
      </c>
      <c r="E11" s="54">
        <f t="shared" si="2"/>
        <v>32218986.68121637</v>
      </c>
    </row>
    <row r="12" spans="1:5">
      <c r="A12" s="51">
        <v>51</v>
      </c>
      <c r="B12" s="52">
        <f t="shared" si="3"/>
        <v>25219.462153191715</v>
      </c>
      <c r="C12" s="53">
        <f t="shared" ref="C12:C26" si="4">B12*2/3</f>
        <v>16812.974768794476</v>
      </c>
      <c r="D12" s="54">
        <f t="shared" ref="D12:D30" si="5">C12*111</f>
        <v>1866240.199336187</v>
      </c>
      <c r="E12" s="54">
        <f t="shared" si="2"/>
        <v>30312809.646604378</v>
      </c>
    </row>
    <row r="13" spans="1:5">
      <c r="A13" s="51">
        <v>52</v>
      </c>
      <c r="B13" s="52">
        <f t="shared" si="3"/>
        <v>24672.093097526882</v>
      </c>
      <c r="C13" s="53">
        <f t="shared" si="4"/>
        <v>16448.062065017923</v>
      </c>
      <c r="D13" s="54">
        <f t="shared" si="5"/>
        <v>1825734.8892169895</v>
      </c>
      <c r="E13" s="54">
        <f t="shared" si="2"/>
        <v>28446569.447268192</v>
      </c>
    </row>
    <row r="14" spans="1:5">
      <c r="A14" s="51">
        <v>53</v>
      </c>
      <c r="B14" s="52">
        <f t="shared" si="3"/>
        <v>24117.208683300614</v>
      </c>
      <c r="C14" s="53">
        <f t="shared" si="4"/>
        <v>16078.139122200409</v>
      </c>
      <c r="D14" s="54">
        <f t="shared" si="5"/>
        <v>1784673.4425642455</v>
      </c>
      <c r="E14" s="54">
        <f t="shared" si="2"/>
        <v>26620834.558051202</v>
      </c>
    </row>
    <row r="15" spans="1:5">
      <c r="A15" s="51">
        <v>54</v>
      </c>
      <c r="B15" s="52">
        <f t="shared" si="3"/>
        <v>23554.977933680759</v>
      </c>
      <c r="C15" s="53">
        <f t="shared" si="4"/>
        <v>15703.318622453839</v>
      </c>
      <c r="D15" s="54">
        <f t="shared" si="5"/>
        <v>1743068.3670923761</v>
      </c>
      <c r="E15" s="54">
        <f t="shared" si="2"/>
        <v>24836161.115486957</v>
      </c>
    </row>
    <row r="16" spans="1:5">
      <c r="A16" s="51">
        <v>55</v>
      </c>
      <c r="B16" s="52">
        <f t="shared" si="3"/>
        <v>22985.572109600118</v>
      </c>
      <c r="C16" s="53">
        <f t="shared" si="4"/>
        <v>15323.714739733412</v>
      </c>
      <c r="D16" s="54">
        <f t="shared" si="5"/>
        <v>1700932.3361104087</v>
      </c>
      <c r="E16" s="54">
        <f t="shared" si="2"/>
        <v>23093092.748394582</v>
      </c>
    </row>
    <row r="17" spans="1:5">
      <c r="A17" s="51">
        <v>56</v>
      </c>
      <c r="B17" s="52">
        <f t="shared" si="3"/>
        <v>22409.164657588648</v>
      </c>
      <c r="C17" s="53">
        <f t="shared" si="4"/>
        <v>14939.443105059099</v>
      </c>
      <c r="D17" s="54">
        <f t="shared" si="5"/>
        <v>1658278.18466156</v>
      </c>
      <c r="E17" s="54">
        <f t="shared" si="2"/>
        <v>21392160.412284173</v>
      </c>
    </row>
    <row r="18" spans="1:5">
      <c r="A18" s="51">
        <v>57</v>
      </c>
      <c r="B18" s="52">
        <f t="shared" si="3"/>
        <v>21825.931156940031</v>
      </c>
      <c r="C18" s="53">
        <f t="shared" si="4"/>
        <v>14550.620771293354</v>
      </c>
      <c r="D18" s="54">
        <f t="shared" si="5"/>
        <v>1615118.9056135623</v>
      </c>
      <c r="E18" s="54">
        <f t="shared" si="2"/>
        <v>19733882.227622613</v>
      </c>
    </row>
    <row r="19" spans="1:5">
      <c r="A19" s="51">
        <v>58</v>
      </c>
      <c r="B19" s="52">
        <f t="shared" si="3"/>
        <v>21236.04926622846</v>
      </c>
      <c r="C19" s="53">
        <f t="shared" si="4"/>
        <v>14157.366177485639</v>
      </c>
      <c r="D19" s="54">
        <f t="shared" si="5"/>
        <v>1571467.6457009059</v>
      </c>
      <c r="E19" s="54">
        <f t="shared" si="2"/>
        <v>18118763.322009049</v>
      </c>
    </row>
    <row r="20" spans="1:5">
      <c r="A20" s="51">
        <v>59</v>
      </c>
      <c r="B20" s="52">
        <f t="shared" si="3"/>
        <v>20639.698669192174</v>
      </c>
      <c r="C20" s="53">
        <f t="shared" si="4"/>
        <v>13759.799112794783</v>
      </c>
      <c r="D20" s="54">
        <f t="shared" si="5"/>
        <v>1527337.7015202208</v>
      </c>
      <c r="E20" s="54">
        <f t="shared" si="2"/>
        <v>16547295.676308144</v>
      </c>
    </row>
    <row r="21" spans="1:5">
      <c r="A21" s="51">
        <v>60</v>
      </c>
      <c r="B21" s="52">
        <f t="shared" si="3"/>
        <v>20037.061020000005</v>
      </c>
      <c r="C21" s="53">
        <f t="shared" si="4"/>
        <v>13358.040680000004</v>
      </c>
      <c r="D21" s="54">
        <f t="shared" si="5"/>
        <v>1482742.5154800005</v>
      </c>
      <c r="E21" s="54">
        <f t="shared" si="2"/>
        <v>15019957.974787923</v>
      </c>
    </row>
    <row r="22" spans="1:5">
      <c r="A22" s="51">
        <v>61</v>
      </c>
      <c r="B22" s="52">
        <f t="shared" si="3"/>
        <v>19428.319887917769</v>
      </c>
      <c r="C22" s="53">
        <f t="shared" si="4"/>
        <v>12952.213258611846</v>
      </c>
      <c r="D22" s="54">
        <f t="shared" si="5"/>
        <v>1437695.6717059149</v>
      </c>
      <c r="E22" s="54">
        <f t="shared" si="2"/>
        <v>13537215.459307922</v>
      </c>
    </row>
    <row r="23" spans="1:5">
      <c r="A23" s="51">
        <v>62</v>
      </c>
      <c r="B23" s="52">
        <f t="shared" si="3"/>
        <v>18813.660701391313</v>
      </c>
      <c r="C23" s="53">
        <f t="shared" si="4"/>
        <v>12542.440467594208</v>
      </c>
      <c r="D23" s="54">
        <f t="shared" si="5"/>
        <v>1392210.8919029571</v>
      </c>
      <c r="E23" s="54">
        <f t="shared" si="2"/>
        <v>12099519.787602007</v>
      </c>
    </row>
    <row r="24" spans="1:5">
      <c r="A24" s="51">
        <v>63</v>
      </c>
      <c r="B24" s="52">
        <f t="shared" si="3"/>
        <v>18193.270691563186</v>
      </c>
      <c r="C24" s="53">
        <f t="shared" si="4"/>
        <v>12128.84712770879</v>
      </c>
      <c r="D24" s="54">
        <f t="shared" si="5"/>
        <v>1346302.0311756758</v>
      </c>
      <c r="E24" s="54">
        <f t="shared" si="2"/>
        <v>10707308.89569905</v>
      </c>
    </row>
    <row r="25" spans="1:5">
      <c r="A25" s="51">
        <v>64</v>
      </c>
      <c r="B25" s="52">
        <f t="shared" si="3"/>
        <v>17567.338835240243</v>
      </c>
      <c r="C25" s="53">
        <f t="shared" si="4"/>
        <v>11711.559223493496</v>
      </c>
      <c r="D25" s="54">
        <f t="shared" si="5"/>
        <v>1299983.0738077781</v>
      </c>
      <c r="E25" s="54">
        <f t="shared" si="2"/>
        <v>9361006.8645233754</v>
      </c>
    </row>
    <row r="26" spans="1:5">
      <c r="A26" s="51">
        <v>65</v>
      </c>
      <c r="B26" s="52">
        <f t="shared" si="3"/>
        <v>16936.055797329453</v>
      </c>
      <c r="C26" s="55">
        <f t="shared" si="4"/>
        <v>11290.703864886302</v>
      </c>
      <c r="D26" s="54">
        <f t="shared" si="5"/>
        <v>1253268.1290023795</v>
      </c>
      <c r="E26" s="54">
        <f t="shared" si="2"/>
        <v>8061023.7907155966</v>
      </c>
    </row>
    <row r="27" spans="1:5">
      <c r="A27" s="51">
        <v>66</v>
      </c>
      <c r="B27" s="52">
        <f t="shared" si="3"/>
        <v>16299.613872759539</v>
      </c>
      <c r="C27" s="56">
        <f>B27</f>
        <v>16299.613872759539</v>
      </c>
      <c r="D27" s="54">
        <f t="shared" si="5"/>
        <v>1809257.1398763089</v>
      </c>
      <c r="E27" s="54">
        <f t="shared" si="2"/>
        <v>6807755.6617132174</v>
      </c>
    </row>
    <row r="28" spans="1:5">
      <c r="A28" s="51">
        <v>67</v>
      </c>
      <c r="B28" s="52">
        <f t="shared" si="3"/>
        <v>15658.206927906076</v>
      </c>
      <c r="C28" s="56">
        <f t="shared" ref="C28:C31" si="6">B28</f>
        <v>15658.206927906076</v>
      </c>
      <c r="D28" s="54">
        <f t="shared" si="5"/>
        <v>1738060.9689975744</v>
      </c>
      <c r="E28" s="54">
        <f t="shared" si="2"/>
        <v>4998498.5218369085</v>
      </c>
    </row>
    <row r="29" spans="1:5">
      <c r="A29" s="51">
        <v>68</v>
      </c>
      <c r="B29" s="52">
        <f t="shared" si="3"/>
        <v>15012.030341537917</v>
      </c>
      <c r="C29" s="56">
        <f t="shared" si="6"/>
        <v>15012.030341537917</v>
      </c>
      <c r="D29" s="54">
        <f t="shared" si="5"/>
        <v>1666335.3679107088</v>
      </c>
      <c r="E29" s="54">
        <f t="shared" si="2"/>
        <v>3260437.5528393341</v>
      </c>
    </row>
    <row r="30" spans="1:5">
      <c r="A30" s="51">
        <v>69</v>
      </c>
      <c r="B30" s="52">
        <f t="shared" si="3"/>
        <v>14361.280945302931</v>
      </c>
      <c r="C30" s="56">
        <f t="shared" si="6"/>
        <v>14361.280945302931</v>
      </c>
      <c r="D30" s="54">
        <f t="shared" si="5"/>
        <v>1594102.1849286254</v>
      </c>
      <c r="E30" s="54">
        <f>E31+D30</f>
        <v>1594102.1849286254</v>
      </c>
    </row>
    <row r="31" spans="1:5">
      <c r="A31" s="51">
        <v>70</v>
      </c>
      <c r="B31" s="52">
        <f t="shared" si="3"/>
        <v>13706.156963771145</v>
      </c>
      <c r="C31" s="56">
        <f t="shared" si="6"/>
        <v>13706.156963771145</v>
      </c>
      <c r="D31" s="54">
        <v>0</v>
      </c>
      <c r="E31" s="54">
        <v>0</v>
      </c>
    </row>
    <row r="32" spans="1:5">
      <c r="A32" s="51"/>
      <c r="B32" s="52"/>
      <c r="C32" s="53"/>
      <c r="D32" s="54"/>
      <c r="E32" s="51"/>
    </row>
    <row r="33" spans="1:5">
      <c r="A33" s="57"/>
      <c r="B33" s="57"/>
      <c r="C33" s="57"/>
      <c r="D33" s="57"/>
      <c r="E33" s="57"/>
    </row>
    <row r="34" spans="1:5">
      <c r="A34" s="59" t="s">
        <v>100</v>
      </c>
      <c r="B34" s="58"/>
      <c r="C34" s="58"/>
      <c r="D34" s="58"/>
      <c r="E34" s="5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workbookViewId="0"/>
  </sheetViews>
  <sheetFormatPr defaultRowHeight="15"/>
  <cols>
    <col min="1" max="1" width="9.85546875" customWidth="1"/>
    <col min="2" max="31" width="4" customWidth="1"/>
  </cols>
  <sheetData>
    <row r="1" spans="1:31">
      <c r="A1" s="26" t="s">
        <v>104</v>
      </c>
    </row>
    <row r="2" spans="1:31">
      <c r="B2" t="s">
        <v>30</v>
      </c>
    </row>
    <row r="3" spans="1:31">
      <c r="B3" t="s">
        <v>28</v>
      </c>
    </row>
    <row r="4" spans="1:31">
      <c r="B4" t="s">
        <v>29</v>
      </c>
    </row>
    <row r="5" spans="1:31">
      <c r="B5" t="s">
        <v>27</v>
      </c>
    </row>
    <row r="6" spans="1:31">
      <c r="B6" t="s">
        <v>31</v>
      </c>
    </row>
    <row r="7" spans="1:31">
      <c r="B7" t="s">
        <v>32</v>
      </c>
    </row>
    <row r="8" spans="1:31">
      <c r="B8" t="s">
        <v>33</v>
      </c>
    </row>
    <row r="9" spans="1:31">
      <c r="B9" t="s">
        <v>34</v>
      </c>
    </row>
    <row r="10" spans="1:31">
      <c r="B10" t="s">
        <v>35</v>
      </c>
    </row>
    <row r="12" spans="1:31">
      <c r="B12" s="99"/>
      <c r="C12" s="99"/>
      <c r="D12" s="99"/>
      <c r="E12" s="99"/>
      <c r="F12" s="98" t="s">
        <v>93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>
      <c r="B13" s="100" t="s">
        <v>36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>
      <c r="A14" s="14" t="s">
        <v>26</v>
      </c>
      <c r="B14" s="15">
        <v>42433</v>
      </c>
      <c r="C14" s="14">
        <v>11</v>
      </c>
      <c r="D14" s="14">
        <v>18</v>
      </c>
      <c r="E14" s="14">
        <v>25</v>
      </c>
      <c r="F14" s="15">
        <v>42461</v>
      </c>
      <c r="G14" s="14">
        <v>8</v>
      </c>
      <c r="H14" s="14">
        <v>15</v>
      </c>
      <c r="I14" s="14">
        <v>22</v>
      </c>
      <c r="J14" s="14">
        <v>29</v>
      </c>
      <c r="K14" s="15">
        <v>42496</v>
      </c>
      <c r="L14" s="14">
        <v>13</v>
      </c>
      <c r="M14" s="14">
        <v>20</v>
      </c>
      <c r="N14" s="14">
        <v>27</v>
      </c>
      <c r="O14" s="15">
        <v>42524</v>
      </c>
      <c r="P14" s="14">
        <v>10</v>
      </c>
      <c r="Q14" s="14">
        <v>17</v>
      </c>
      <c r="R14" s="14">
        <v>24</v>
      </c>
      <c r="S14" s="15">
        <v>42552</v>
      </c>
      <c r="T14" s="14">
        <v>8</v>
      </c>
      <c r="U14" s="14">
        <v>15</v>
      </c>
      <c r="V14" s="14">
        <v>22</v>
      </c>
      <c r="W14" s="14">
        <v>29</v>
      </c>
      <c r="X14" s="15">
        <v>42587</v>
      </c>
      <c r="Y14" s="14">
        <v>12</v>
      </c>
      <c r="Z14" s="14">
        <v>19</v>
      </c>
      <c r="AA14" s="14">
        <v>26</v>
      </c>
      <c r="AB14" s="15">
        <v>42615</v>
      </c>
      <c r="AC14" s="14">
        <v>9</v>
      </c>
      <c r="AD14" s="16">
        <v>16</v>
      </c>
      <c r="AE14" s="14">
        <v>23</v>
      </c>
    </row>
    <row r="15" spans="1:31">
      <c r="A15" s="17">
        <v>30</v>
      </c>
      <c r="B15">
        <v>264</v>
      </c>
      <c r="C15">
        <v>273</v>
      </c>
      <c r="D15">
        <v>281</v>
      </c>
      <c r="E15">
        <v>288</v>
      </c>
      <c r="F15" s="18">
        <v>295</v>
      </c>
      <c r="G15" s="18">
        <v>302</v>
      </c>
      <c r="H15" s="18">
        <v>308</v>
      </c>
      <c r="I15" s="18">
        <v>313</v>
      </c>
      <c r="J15" s="18">
        <v>318</v>
      </c>
      <c r="K15" s="18">
        <v>322</v>
      </c>
      <c r="L15" s="18">
        <v>325</v>
      </c>
      <c r="M15" s="18">
        <v>328</v>
      </c>
      <c r="N15" s="18">
        <v>331</v>
      </c>
      <c r="O15" s="18">
        <v>332</v>
      </c>
      <c r="P15" s="18">
        <v>333</v>
      </c>
      <c r="Q15" s="19">
        <v>334</v>
      </c>
      <c r="R15" s="18">
        <v>333</v>
      </c>
      <c r="S15" s="18">
        <v>333</v>
      </c>
      <c r="T15" s="18">
        <v>331</v>
      </c>
      <c r="U15" s="18">
        <v>329</v>
      </c>
      <c r="V15" s="18">
        <v>326</v>
      </c>
      <c r="W15" s="18">
        <v>323</v>
      </c>
      <c r="X15" s="18">
        <v>319</v>
      </c>
      <c r="Y15" s="18">
        <v>315</v>
      </c>
      <c r="Z15" s="18">
        <v>310</v>
      </c>
      <c r="AA15" s="18">
        <v>305</v>
      </c>
      <c r="AB15" s="18">
        <v>299</v>
      </c>
      <c r="AC15" s="18">
        <v>293</v>
      </c>
      <c r="AD15" s="20">
        <v>286</v>
      </c>
      <c r="AE15" s="18">
        <v>279</v>
      </c>
    </row>
    <row r="16" spans="1:31">
      <c r="A16" s="17">
        <v>31</v>
      </c>
      <c r="B16">
        <v>262</v>
      </c>
      <c r="C16">
        <v>271</v>
      </c>
      <c r="D16">
        <v>279</v>
      </c>
      <c r="E16">
        <v>287</v>
      </c>
      <c r="F16" s="18">
        <v>294</v>
      </c>
      <c r="G16" s="18">
        <v>301</v>
      </c>
      <c r="H16" s="18">
        <v>307</v>
      </c>
      <c r="I16" s="18">
        <v>313</v>
      </c>
      <c r="J16" s="18">
        <v>318</v>
      </c>
      <c r="K16" s="18">
        <v>322</v>
      </c>
      <c r="L16" s="18">
        <v>326</v>
      </c>
      <c r="M16" s="18">
        <v>329</v>
      </c>
      <c r="N16" s="18">
        <v>332</v>
      </c>
      <c r="O16" s="18">
        <v>333</v>
      </c>
      <c r="P16" s="18">
        <v>335</v>
      </c>
      <c r="Q16" s="19">
        <v>335</v>
      </c>
      <c r="R16" s="18">
        <v>335</v>
      </c>
      <c r="S16" s="18">
        <v>334</v>
      </c>
      <c r="T16" s="18">
        <v>332</v>
      </c>
      <c r="U16" s="18">
        <v>330</v>
      </c>
      <c r="V16" s="18">
        <v>327</v>
      </c>
      <c r="W16" s="18">
        <v>324</v>
      </c>
      <c r="X16" s="18">
        <v>320</v>
      </c>
      <c r="Y16" s="18">
        <v>315</v>
      </c>
      <c r="Z16" s="18">
        <v>310</v>
      </c>
      <c r="AA16" s="18">
        <v>305</v>
      </c>
      <c r="AB16" s="18">
        <v>299</v>
      </c>
      <c r="AC16" s="18">
        <v>292</v>
      </c>
      <c r="AD16" s="20">
        <v>285</v>
      </c>
      <c r="AE16" s="18">
        <v>277</v>
      </c>
    </row>
    <row r="17" spans="1:31">
      <c r="A17" s="17">
        <v>32</v>
      </c>
      <c r="B17">
        <v>260</v>
      </c>
      <c r="C17">
        <v>269</v>
      </c>
      <c r="D17">
        <v>277</v>
      </c>
      <c r="E17">
        <v>286</v>
      </c>
      <c r="F17" s="18">
        <v>293</v>
      </c>
      <c r="G17" s="18">
        <v>301</v>
      </c>
      <c r="H17" s="18">
        <v>307</v>
      </c>
      <c r="I17" s="18">
        <v>313</v>
      </c>
      <c r="J17" s="18">
        <v>318</v>
      </c>
      <c r="K17" s="18">
        <v>323</v>
      </c>
      <c r="L17" s="18">
        <v>327</v>
      </c>
      <c r="M17" s="18">
        <v>330</v>
      </c>
      <c r="N17" s="18">
        <v>333</v>
      </c>
      <c r="O17" s="18">
        <v>335</v>
      </c>
      <c r="P17" s="18">
        <v>336</v>
      </c>
      <c r="Q17" s="19">
        <v>336</v>
      </c>
      <c r="R17" s="18">
        <v>336</v>
      </c>
      <c r="S17" s="18">
        <v>335</v>
      </c>
      <c r="T17" s="18">
        <v>334</v>
      </c>
      <c r="U17" s="18">
        <v>331</v>
      </c>
      <c r="V17" s="18">
        <v>328</v>
      </c>
      <c r="W17" s="18">
        <v>325</v>
      </c>
      <c r="X17" s="18">
        <v>320</v>
      </c>
      <c r="Y17" s="18">
        <v>316</v>
      </c>
      <c r="Z17" s="18">
        <v>310</v>
      </c>
      <c r="AA17" s="18">
        <v>304</v>
      </c>
      <c r="AB17" s="18">
        <v>298</v>
      </c>
      <c r="AC17" s="18">
        <v>291</v>
      </c>
      <c r="AD17" s="20">
        <v>284</v>
      </c>
      <c r="AE17" s="18">
        <v>276</v>
      </c>
    </row>
    <row r="18" spans="1:31">
      <c r="A18" s="17">
        <v>33</v>
      </c>
      <c r="B18">
        <v>257</v>
      </c>
      <c r="C18">
        <v>266</v>
      </c>
      <c r="D18">
        <v>276</v>
      </c>
      <c r="E18">
        <v>284</v>
      </c>
      <c r="F18" s="18">
        <v>292</v>
      </c>
      <c r="G18" s="18">
        <v>300</v>
      </c>
      <c r="H18" s="18">
        <v>307</v>
      </c>
      <c r="I18" s="18">
        <v>313</v>
      </c>
      <c r="J18" s="18">
        <v>318</v>
      </c>
      <c r="K18" s="18">
        <v>323</v>
      </c>
      <c r="L18" s="18">
        <v>327</v>
      </c>
      <c r="M18" s="18">
        <v>331</v>
      </c>
      <c r="N18" s="18">
        <v>334</v>
      </c>
      <c r="O18" s="18">
        <v>336</v>
      </c>
      <c r="P18" s="18">
        <v>337</v>
      </c>
      <c r="Q18" s="19">
        <v>338</v>
      </c>
      <c r="R18" s="18">
        <v>337</v>
      </c>
      <c r="S18" s="18">
        <v>336</v>
      </c>
      <c r="T18" s="18">
        <v>335</v>
      </c>
      <c r="U18" s="18">
        <v>332</v>
      </c>
      <c r="V18" s="18">
        <v>329</v>
      </c>
      <c r="W18" s="18">
        <v>325</v>
      </c>
      <c r="X18" s="18">
        <v>321</v>
      </c>
      <c r="Y18" s="18">
        <v>316</v>
      </c>
      <c r="Z18" s="18">
        <v>310</v>
      </c>
      <c r="AA18" s="18">
        <v>304</v>
      </c>
      <c r="AB18" s="18">
        <v>297</v>
      </c>
      <c r="AC18" s="18">
        <v>290</v>
      </c>
      <c r="AD18" s="20">
        <v>282</v>
      </c>
      <c r="AE18" s="18">
        <v>274</v>
      </c>
    </row>
    <row r="19" spans="1:31">
      <c r="A19" s="17">
        <v>34</v>
      </c>
      <c r="B19">
        <v>254</v>
      </c>
      <c r="C19">
        <v>264</v>
      </c>
      <c r="D19">
        <v>274</v>
      </c>
      <c r="E19">
        <v>283</v>
      </c>
      <c r="F19" s="18">
        <v>291</v>
      </c>
      <c r="G19" s="18">
        <v>299</v>
      </c>
      <c r="H19" s="18">
        <v>306</v>
      </c>
      <c r="I19" s="18">
        <v>313</v>
      </c>
      <c r="J19" s="18">
        <v>318</v>
      </c>
      <c r="K19" s="18">
        <v>324</v>
      </c>
      <c r="L19" s="18">
        <v>328</v>
      </c>
      <c r="M19" s="18">
        <v>332</v>
      </c>
      <c r="N19" s="18">
        <v>335</v>
      </c>
      <c r="O19" s="18">
        <v>337</v>
      </c>
      <c r="P19" s="18">
        <v>338</v>
      </c>
      <c r="Q19" s="19">
        <v>339</v>
      </c>
      <c r="R19" s="18">
        <v>339</v>
      </c>
      <c r="S19" s="18">
        <v>338</v>
      </c>
      <c r="T19" s="18">
        <v>336</v>
      </c>
      <c r="U19" s="18">
        <v>333</v>
      </c>
      <c r="V19" s="18">
        <v>330</v>
      </c>
      <c r="W19" s="18">
        <v>326</v>
      </c>
      <c r="X19" s="18">
        <v>321</v>
      </c>
      <c r="Y19" s="18">
        <v>316</v>
      </c>
      <c r="Z19" s="18">
        <v>310</v>
      </c>
      <c r="AA19" s="18">
        <v>304</v>
      </c>
      <c r="AB19" s="18">
        <v>297</v>
      </c>
      <c r="AC19" s="18">
        <v>289</v>
      </c>
      <c r="AD19" s="20">
        <v>281</v>
      </c>
      <c r="AE19" s="18">
        <v>273</v>
      </c>
    </row>
    <row r="20" spans="1:31">
      <c r="A20" s="17">
        <v>35</v>
      </c>
      <c r="B20">
        <v>252</v>
      </c>
      <c r="C20">
        <v>262</v>
      </c>
      <c r="D20">
        <v>272</v>
      </c>
      <c r="E20">
        <v>281</v>
      </c>
      <c r="F20" s="18">
        <v>290</v>
      </c>
      <c r="G20" s="18">
        <v>298</v>
      </c>
      <c r="H20" s="18">
        <v>306</v>
      </c>
      <c r="I20" s="18">
        <v>312</v>
      </c>
      <c r="J20" s="18">
        <v>319</v>
      </c>
      <c r="K20" s="18">
        <v>324</v>
      </c>
      <c r="L20" s="18">
        <v>329</v>
      </c>
      <c r="M20" s="18">
        <v>332</v>
      </c>
      <c r="N20" s="18">
        <v>336</v>
      </c>
      <c r="O20" s="18">
        <v>338</v>
      </c>
      <c r="P20" s="18">
        <v>340</v>
      </c>
      <c r="Q20" s="19">
        <v>340</v>
      </c>
      <c r="R20" s="18">
        <v>340</v>
      </c>
      <c r="S20" s="18">
        <v>339</v>
      </c>
      <c r="T20" s="18">
        <v>337</v>
      </c>
      <c r="U20" s="18">
        <v>334</v>
      </c>
      <c r="V20" s="18">
        <v>331</v>
      </c>
      <c r="W20" s="18">
        <v>327</v>
      </c>
      <c r="X20" s="18">
        <v>322</v>
      </c>
      <c r="Y20" s="18">
        <v>316</v>
      </c>
      <c r="Z20" s="18">
        <v>310</v>
      </c>
      <c r="AA20" s="18">
        <v>303</v>
      </c>
      <c r="AB20" s="18">
        <v>296</v>
      </c>
      <c r="AC20" s="18">
        <v>288</v>
      </c>
      <c r="AD20" s="20">
        <v>280</v>
      </c>
      <c r="AE20" s="18">
        <v>271</v>
      </c>
    </row>
    <row r="21" spans="1:31">
      <c r="A21" s="17">
        <v>36</v>
      </c>
      <c r="B21">
        <v>249</v>
      </c>
      <c r="C21">
        <v>260</v>
      </c>
      <c r="D21">
        <v>270</v>
      </c>
      <c r="E21">
        <v>279</v>
      </c>
      <c r="F21" s="18">
        <v>289</v>
      </c>
      <c r="G21" s="18">
        <v>297</v>
      </c>
      <c r="H21" s="18">
        <v>305</v>
      </c>
      <c r="I21" s="18">
        <v>312</v>
      </c>
      <c r="J21" s="18">
        <v>319</v>
      </c>
      <c r="K21" s="18">
        <v>324</v>
      </c>
      <c r="L21" s="18">
        <v>329</v>
      </c>
      <c r="M21" s="18">
        <v>333</v>
      </c>
      <c r="N21" s="18">
        <v>337</v>
      </c>
      <c r="O21" s="18">
        <v>339</v>
      </c>
      <c r="P21" s="18">
        <v>341</v>
      </c>
      <c r="Q21" s="19">
        <v>341</v>
      </c>
      <c r="R21" s="18">
        <v>341</v>
      </c>
      <c r="S21" s="18">
        <v>340</v>
      </c>
      <c r="T21" s="18">
        <v>338</v>
      </c>
      <c r="U21" s="18">
        <v>335</v>
      </c>
      <c r="V21" s="18">
        <v>332</v>
      </c>
      <c r="W21" s="18">
        <v>327</v>
      </c>
      <c r="X21" s="18">
        <v>322</v>
      </c>
      <c r="Y21" s="18">
        <v>316</v>
      </c>
      <c r="Z21" s="18">
        <v>310</v>
      </c>
      <c r="AA21" s="18">
        <v>303</v>
      </c>
      <c r="AB21" s="18">
        <v>295</v>
      </c>
      <c r="AC21" s="18">
        <v>287</v>
      </c>
      <c r="AD21" s="20">
        <v>278</v>
      </c>
      <c r="AE21" s="18">
        <v>269</v>
      </c>
    </row>
    <row r="22" spans="1:31">
      <c r="A22" s="17">
        <v>37</v>
      </c>
      <c r="B22">
        <v>246</v>
      </c>
      <c r="C22">
        <v>257</v>
      </c>
      <c r="D22">
        <v>268</v>
      </c>
      <c r="E22">
        <v>278</v>
      </c>
      <c r="F22" s="18">
        <v>287</v>
      </c>
      <c r="G22" s="18">
        <v>296</v>
      </c>
      <c r="H22" s="18">
        <v>304</v>
      </c>
      <c r="I22" s="18">
        <v>312</v>
      </c>
      <c r="J22" s="18">
        <v>319</v>
      </c>
      <c r="K22" s="18">
        <v>325</v>
      </c>
      <c r="L22" s="18">
        <v>330</v>
      </c>
      <c r="M22" s="18">
        <v>334</v>
      </c>
      <c r="N22" s="18">
        <v>338</v>
      </c>
      <c r="O22" s="18">
        <v>340</v>
      </c>
      <c r="P22" s="18">
        <v>342</v>
      </c>
      <c r="Q22" s="19">
        <v>343</v>
      </c>
      <c r="R22" s="18">
        <v>342</v>
      </c>
      <c r="S22" s="18">
        <v>341</v>
      </c>
      <c r="T22" s="18">
        <v>339</v>
      </c>
      <c r="U22" s="18">
        <v>336</v>
      </c>
      <c r="V22" s="18">
        <v>332</v>
      </c>
      <c r="W22" s="18">
        <v>328</v>
      </c>
      <c r="X22" s="18">
        <v>322</v>
      </c>
      <c r="Y22" s="18">
        <v>316</v>
      </c>
      <c r="Z22" s="18">
        <v>310</v>
      </c>
      <c r="AA22" s="18">
        <v>302</v>
      </c>
      <c r="AB22" s="18">
        <v>294</v>
      </c>
      <c r="AC22" s="18">
        <v>286</v>
      </c>
      <c r="AD22" s="20">
        <v>276</v>
      </c>
      <c r="AE22" s="18">
        <v>267</v>
      </c>
    </row>
    <row r="23" spans="1:31">
      <c r="A23" s="17">
        <v>38</v>
      </c>
      <c r="B23">
        <v>243</v>
      </c>
      <c r="C23">
        <v>255</v>
      </c>
      <c r="D23">
        <v>266</v>
      </c>
      <c r="E23">
        <v>276</v>
      </c>
      <c r="F23" s="18">
        <v>286</v>
      </c>
      <c r="G23" s="18">
        <v>295</v>
      </c>
      <c r="H23" s="18">
        <v>304</v>
      </c>
      <c r="I23" s="18">
        <v>311</v>
      </c>
      <c r="J23" s="18">
        <v>319</v>
      </c>
      <c r="K23" s="18">
        <v>325</v>
      </c>
      <c r="L23" s="18">
        <v>330</v>
      </c>
      <c r="M23" s="18">
        <v>335</v>
      </c>
      <c r="N23" s="18">
        <v>339</v>
      </c>
      <c r="O23" s="18">
        <v>341</v>
      </c>
      <c r="P23" s="18">
        <v>343</v>
      </c>
      <c r="Q23" s="19">
        <v>344</v>
      </c>
      <c r="R23" s="18">
        <v>344</v>
      </c>
      <c r="S23" s="18">
        <v>342</v>
      </c>
      <c r="T23" s="18">
        <v>340</v>
      </c>
      <c r="U23" s="18">
        <v>337</v>
      </c>
      <c r="V23" s="18">
        <v>333</v>
      </c>
      <c r="W23" s="18">
        <v>328</v>
      </c>
      <c r="X23" s="18">
        <v>323</v>
      </c>
      <c r="Y23" s="18">
        <v>316</v>
      </c>
      <c r="Z23" s="18">
        <v>309</v>
      </c>
      <c r="AA23" s="18">
        <v>302</v>
      </c>
      <c r="AB23" s="18">
        <v>293</v>
      </c>
      <c r="AC23" s="18">
        <v>284</v>
      </c>
      <c r="AD23" s="20">
        <v>275</v>
      </c>
      <c r="AE23" s="18">
        <v>265</v>
      </c>
    </row>
    <row r="24" spans="1:31">
      <c r="A24" s="17">
        <v>39</v>
      </c>
      <c r="B24">
        <v>240</v>
      </c>
      <c r="C24">
        <v>252</v>
      </c>
      <c r="D24">
        <v>263</v>
      </c>
      <c r="E24">
        <v>274</v>
      </c>
      <c r="F24" s="18">
        <v>284</v>
      </c>
      <c r="G24" s="18">
        <v>294</v>
      </c>
      <c r="H24" s="18">
        <v>303</v>
      </c>
      <c r="I24" s="18">
        <v>311</v>
      </c>
      <c r="J24" s="18">
        <v>318</v>
      </c>
      <c r="K24" s="18">
        <v>325</v>
      </c>
      <c r="L24" s="18">
        <v>331</v>
      </c>
      <c r="M24" s="18">
        <v>336</v>
      </c>
      <c r="N24" s="18">
        <v>339</v>
      </c>
      <c r="O24" s="18">
        <v>342</v>
      </c>
      <c r="P24" s="18">
        <v>344</v>
      </c>
      <c r="Q24" s="19">
        <v>345</v>
      </c>
      <c r="R24" s="18">
        <v>345</v>
      </c>
      <c r="S24" s="18">
        <v>344</v>
      </c>
      <c r="T24" s="18">
        <v>341</v>
      </c>
      <c r="U24" s="18">
        <v>338</v>
      </c>
      <c r="V24" s="18">
        <v>334</v>
      </c>
      <c r="W24" s="18">
        <v>329</v>
      </c>
      <c r="X24" s="18">
        <v>323</v>
      </c>
      <c r="Y24" s="18">
        <v>316</v>
      </c>
      <c r="Z24" s="18">
        <v>309</v>
      </c>
      <c r="AA24" s="18">
        <v>301</v>
      </c>
      <c r="AB24" s="18">
        <v>292</v>
      </c>
      <c r="AC24" s="18">
        <v>283</v>
      </c>
      <c r="AD24" s="20">
        <v>273</v>
      </c>
      <c r="AE24" s="18">
        <v>263</v>
      </c>
    </row>
    <row r="25" spans="1:31">
      <c r="A25" s="17">
        <v>40</v>
      </c>
      <c r="B25" s="41">
        <v>237</v>
      </c>
      <c r="C25" s="41">
        <v>249</v>
      </c>
      <c r="D25" s="41">
        <v>261</v>
      </c>
      <c r="E25" s="41">
        <v>272</v>
      </c>
      <c r="F25" s="19">
        <v>283</v>
      </c>
      <c r="G25" s="19">
        <v>293</v>
      </c>
      <c r="H25" s="19">
        <v>302</v>
      </c>
      <c r="I25" s="19">
        <v>311</v>
      </c>
      <c r="J25" s="19">
        <v>318</v>
      </c>
      <c r="K25" s="19">
        <v>325</v>
      </c>
      <c r="L25" s="19">
        <v>331</v>
      </c>
      <c r="M25" s="19">
        <v>336</v>
      </c>
      <c r="N25" s="19">
        <v>340</v>
      </c>
      <c r="O25" s="19">
        <v>343</v>
      </c>
      <c r="P25" s="19">
        <v>345</v>
      </c>
      <c r="Q25" s="19">
        <v>346</v>
      </c>
      <c r="R25" s="19">
        <v>346</v>
      </c>
      <c r="S25" s="19">
        <v>345</v>
      </c>
      <c r="T25" s="19">
        <v>342</v>
      </c>
      <c r="U25" s="19">
        <v>339</v>
      </c>
      <c r="V25" s="19">
        <v>335</v>
      </c>
      <c r="W25" s="19">
        <v>329</v>
      </c>
      <c r="X25" s="19">
        <v>323</v>
      </c>
      <c r="Y25" s="19">
        <v>316</v>
      </c>
      <c r="Z25" s="19">
        <v>309</v>
      </c>
      <c r="AA25" s="19">
        <v>300</v>
      </c>
      <c r="AB25" s="19">
        <v>291</v>
      </c>
      <c r="AC25" s="19">
        <v>282</v>
      </c>
      <c r="AD25" s="21">
        <v>272</v>
      </c>
      <c r="AE25" s="19">
        <v>261</v>
      </c>
    </row>
    <row r="26" spans="1:31">
      <c r="A26" s="17">
        <v>41</v>
      </c>
      <c r="B26">
        <v>234</v>
      </c>
      <c r="C26">
        <v>247</v>
      </c>
      <c r="D26">
        <v>259</v>
      </c>
      <c r="E26">
        <v>270</v>
      </c>
      <c r="F26" s="18">
        <v>281</v>
      </c>
      <c r="G26" s="18">
        <v>292</v>
      </c>
      <c r="H26" s="18">
        <v>301</v>
      </c>
      <c r="I26" s="18">
        <v>310</v>
      </c>
      <c r="J26" s="18">
        <v>318</v>
      </c>
      <c r="K26" s="18">
        <v>325</v>
      </c>
      <c r="L26" s="18">
        <v>332</v>
      </c>
      <c r="M26" s="18">
        <v>337</v>
      </c>
      <c r="N26" s="18">
        <v>341</v>
      </c>
      <c r="O26" s="18">
        <v>344</v>
      </c>
      <c r="P26" s="18">
        <v>346</v>
      </c>
      <c r="Q26" s="19">
        <v>347</v>
      </c>
      <c r="R26" s="18">
        <v>347</v>
      </c>
      <c r="S26" s="18">
        <v>346</v>
      </c>
      <c r="T26" s="18">
        <v>343</v>
      </c>
      <c r="U26" s="18">
        <v>340</v>
      </c>
      <c r="V26" s="18">
        <v>335</v>
      </c>
      <c r="W26" s="18">
        <v>330</v>
      </c>
      <c r="X26" s="18">
        <v>323</v>
      </c>
      <c r="Y26" s="18">
        <v>316</v>
      </c>
      <c r="Z26" s="18">
        <v>308</v>
      </c>
      <c r="AA26" s="18">
        <v>300</v>
      </c>
      <c r="AB26" s="18">
        <v>290</v>
      </c>
      <c r="AC26" s="18">
        <v>280</v>
      </c>
      <c r="AD26" s="20">
        <v>270</v>
      </c>
      <c r="AE26" s="18">
        <v>259</v>
      </c>
    </row>
    <row r="27" spans="1:31">
      <c r="A27" s="17">
        <v>42</v>
      </c>
      <c r="B27">
        <v>231</v>
      </c>
      <c r="C27">
        <v>244</v>
      </c>
      <c r="D27">
        <v>256</v>
      </c>
      <c r="E27">
        <v>268</v>
      </c>
      <c r="F27" s="18">
        <v>280</v>
      </c>
      <c r="G27" s="18">
        <v>290</v>
      </c>
      <c r="H27" s="18">
        <v>300</v>
      </c>
      <c r="I27" s="18">
        <v>310</v>
      </c>
      <c r="J27" s="18">
        <v>318</v>
      </c>
      <c r="K27" s="18">
        <v>325</v>
      </c>
      <c r="L27" s="18">
        <v>332</v>
      </c>
      <c r="M27" s="18">
        <v>337</v>
      </c>
      <c r="N27" s="18">
        <v>342</v>
      </c>
      <c r="O27" s="18">
        <v>345</v>
      </c>
      <c r="P27" s="18">
        <v>347</v>
      </c>
      <c r="Q27" s="19">
        <v>348</v>
      </c>
      <c r="R27" s="18">
        <v>348</v>
      </c>
      <c r="S27" s="18">
        <v>347</v>
      </c>
      <c r="T27" s="18">
        <v>344</v>
      </c>
      <c r="U27" s="18">
        <v>341</v>
      </c>
      <c r="V27" s="18">
        <v>336</v>
      </c>
      <c r="W27" s="18">
        <v>330</v>
      </c>
      <c r="X27" s="18">
        <v>324</v>
      </c>
      <c r="Y27" s="18">
        <v>316</v>
      </c>
      <c r="Z27" s="18">
        <v>308</v>
      </c>
      <c r="AA27" s="18">
        <v>299</v>
      </c>
      <c r="AB27" s="18">
        <v>289</v>
      </c>
      <c r="AC27" s="18">
        <v>279</v>
      </c>
      <c r="AD27" s="20">
        <v>268</v>
      </c>
      <c r="AE27" s="18">
        <v>256</v>
      </c>
    </row>
    <row r="28" spans="1:31">
      <c r="A28" s="17">
        <v>43</v>
      </c>
      <c r="B28">
        <v>227</v>
      </c>
      <c r="C28">
        <v>241</v>
      </c>
      <c r="D28">
        <v>254</v>
      </c>
      <c r="E28">
        <v>266</v>
      </c>
      <c r="F28" s="18">
        <v>278</v>
      </c>
      <c r="G28" s="18">
        <v>289</v>
      </c>
      <c r="H28" s="18">
        <v>299</v>
      </c>
      <c r="I28" s="18">
        <v>309</v>
      </c>
      <c r="J28" s="18">
        <v>318</v>
      </c>
      <c r="K28" s="18">
        <v>325</v>
      </c>
      <c r="L28" s="18">
        <v>332</v>
      </c>
      <c r="M28" s="18">
        <v>338</v>
      </c>
      <c r="N28" s="18">
        <v>343</v>
      </c>
      <c r="O28" s="18">
        <v>346</v>
      </c>
      <c r="P28" s="18">
        <v>349</v>
      </c>
      <c r="Q28" s="19">
        <v>350</v>
      </c>
      <c r="R28" s="18">
        <v>349</v>
      </c>
      <c r="S28" s="18">
        <v>348</v>
      </c>
      <c r="T28" s="18">
        <v>345</v>
      </c>
      <c r="U28" s="18">
        <v>342</v>
      </c>
      <c r="V28" s="18">
        <v>337</v>
      </c>
      <c r="W28" s="18">
        <v>331</v>
      </c>
      <c r="X28" s="18">
        <v>324</v>
      </c>
      <c r="Y28" s="18">
        <v>316</v>
      </c>
      <c r="Z28" s="18">
        <v>307</v>
      </c>
      <c r="AA28" s="18">
        <v>298</v>
      </c>
      <c r="AB28" s="18">
        <v>288</v>
      </c>
      <c r="AC28" s="18">
        <v>277</v>
      </c>
      <c r="AD28" s="20">
        <v>266</v>
      </c>
      <c r="AE28" s="18">
        <v>254</v>
      </c>
    </row>
    <row r="29" spans="1:31">
      <c r="A29" s="17">
        <v>44</v>
      </c>
      <c r="B29">
        <v>224</v>
      </c>
      <c r="C29">
        <v>238</v>
      </c>
      <c r="D29">
        <v>251</v>
      </c>
      <c r="E29">
        <v>264</v>
      </c>
      <c r="F29" s="18">
        <v>276</v>
      </c>
      <c r="G29" s="18">
        <v>288</v>
      </c>
      <c r="H29" s="18">
        <v>298</v>
      </c>
      <c r="I29" s="18">
        <v>308</v>
      </c>
      <c r="J29" s="18">
        <v>317</v>
      </c>
      <c r="K29" s="18">
        <v>325</v>
      </c>
      <c r="L29" s="18">
        <v>333</v>
      </c>
      <c r="M29" s="18">
        <v>339</v>
      </c>
      <c r="N29" s="18">
        <v>344</v>
      </c>
      <c r="O29" s="18">
        <v>347</v>
      </c>
      <c r="P29" s="18">
        <v>350</v>
      </c>
      <c r="Q29" s="19">
        <v>351</v>
      </c>
      <c r="R29" s="18">
        <v>351</v>
      </c>
      <c r="S29" s="18">
        <v>349</v>
      </c>
      <c r="T29" s="18">
        <v>346</v>
      </c>
      <c r="U29" s="18">
        <v>342</v>
      </c>
      <c r="V29" s="18">
        <v>337</v>
      </c>
      <c r="W29" s="18">
        <v>331</v>
      </c>
      <c r="X29" s="18">
        <v>324</v>
      </c>
      <c r="Y29" s="18">
        <v>316</v>
      </c>
      <c r="Z29" s="18">
        <v>307</v>
      </c>
      <c r="AA29" s="18">
        <v>297</v>
      </c>
      <c r="AB29" s="18">
        <v>286</v>
      </c>
      <c r="AC29" s="18">
        <v>275</v>
      </c>
      <c r="AD29" s="20">
        <v>264</v>
      </c>
      <c r="AE29" s="18">
        <v>251</v>
      </c>
    </row>
    <row r="30" spans="1:31">
      <c r="A30" s="17">
        <v>45</v>
      </c>
      <c r="B30">
        <v>220</v>
      </c>
      <c r="C30">
        <v>234</v>
      </c>
      <c r="D30">
        <v>248</v>
      </c>
      <c r="E30">
        <v>261</v>
      </c>
      <c r="F30" s="18">
        <v>274</v>
      </c>
      <c r="G30" s="18">
        <v>286</v>
      </c>
      <c r="H30" s="18">
        <v>297</v>
      </c>
      <c r="I30" s="18">
        <v>308</v>
      </c>
      <c r="J30" s="18">
        <v>317</v>
      </c>
      <c r="K30" s="18">
        <v>326</v>
      </c>
      <c r="L30" s="18">
        <v>333</v>
      </c>
      <c r="M30" s="18">
        <v>339</v>
      </c>
      <c r="N30" s="18">
        <v>344</v>
      </c>
      <c r="O30" s="18">
        <v>348</v>
      </c>
      <c r="P30" s="18">
        <v>351</v>
      </c>
      <c r="Q30" s="19">
        <v>352</v>
      </c>
      <c r="R30" s="18">
        <v>352</v>
      </c>
      <c r="S30" s="18">
        <v>350</v>
      </c>
      <c r="T30" s="18">
        <v>347</v>
      </c>
      <c r="U30" s="18">
        <v>343</v>
      </c>
      <c r="V30" s="18">
        <v>338</v>
      </c>
      <c r="W30" s="18">
        <v>331</v>
      </c>
      <c r="X30" s="18">
        <v>324</v>
      </c>
      <c r="Y30" s="18">
        <v>315</v>
      </c>
      <c r="Z30" s="18">
        <v>306</v>
      </c>
      <c r="AA30" s="18">
        <v>296</v>
      </c>
      <c r="AB30" s="18">
        <v>285</v>
      </c>
      <c r="AC30" s="18">
        <v>274</v>
      </c>
      <c r="AD30" s="20">
        <v>262</v>
      </c>
      <c r="AE30" s="18">
        <v>249</v>
      </c>
    </row>
    <row r="31" spans="1:31">
      <c r="A31" s="17">
        <v>46</v>
      </c>
      <c r="B31">
        <v>216</v>
      </c>
      <c r="C31">
        <v>231</v>
      </c>
      <c r="D31">
        <v>245</v>
      </c>
      <c r="E31">
        <v>259</v>
      </c>
      <c r="F31" s="18">
        <v>272</v>
      </c>
      <c r="G31" s="18">
        <v>284</v>
      </c>
      <c r="H31" s="18">
        <v>296</v>
      </c>
      <c r="I31" s="18">
        <v>307</v>
      </c>
      <c r="J31" s="18">
        <v>317</v>
      </c>
      <c r="K31" s="18">
        <v>326</v>
      </c>
      <c r="L31" s="18">
        <v>333</v>
      </c>
      <c r="M31" s="18">
        <v>340</v>
      </c>
      <c r="N31" s="18">
        <v>345</v>
      </c>
      <c r="O31" s="18">
        <v>349</v>
      </c>
      <c r="P31" s="18">
        <v>352</v>
      </c>
      <c r="Q31" s="19">
        <v>353</v>
      </c>
      <c r="R31" s="18">
        <v>353</v>
      </c>
      <c r="S31" s="18">
        <v>351</v>
      </c>
      <c r="T31" s="18">
        <v>348</v>
      </c>
      <c r="U31" s="18">
        <v>344</v>
      </c>
      <c r="V31" s="18">
        <v>339</v>
      </c>
      <c r="W31" s="18">
        <v>332</v>
      </c>
      <c r="X31" s="18">
        <v>324</v>
      </c>
      <c r="Y31" s="18">
        <v>315</v>
      </c>
      <c r="Z31" s="18">
        <v>306</v>
      </c>
      <c r="AA31" s="18">
        <v>295</v>
      </c>
      <c r="AB31" s="18">
        <v>284</v>
      </c>
      <c r="AC31" s="18">
        <v>272</v>
      </c>
      <c r="AD31" s="20">
        <v>259</v>
      </c>
      <c r="AE31" s="18">
        <v>246</v>
      </c>
    </row>
    <row r="32" spans="1:31">
      <c r="A32" s="17">
        <v>47</v>
      </c>
      <c r="B32">
        <v>213</v>
      </c>
      <c r="C32">
        <v>228</v>
      </c>
      <c r="D32">
        <v>242</v>
      </c>
      <c r="E32">
        <v>256</v>
      </c>
      <c r="F32" s="18">
        <v>270</v>
      </c>
      <c r="G32" s="18">
        <v>283</v>
      </c>
      <c r="H32" s="18">
        <v>295</v>
      </c>
      <c r="I32" s="18">
        <v>306</v>
      </c>
      <c r="J32" s="18">
        <v>316</v>
      </c>
      <c r="K32" s="18">
        <v>325</v>
      </c>
      <c r="L32" s="18">
        <v>334</v>
      </c>
      <c r="M32" s="18">
        <v>340</v>
      </c>
      <c r="N32" s="18">
        <v>346</v>
      </c>
      <c r="O32" s="18">
        <v>350</v>
      </c>
      <c r="P32" s="18">
        <v>353</v>
      </c>
      <c r="Q32" s="19">
        <v>354</v>
      </c>
      <c r="R32" s="18">
        <v>354</v>
      </c>
      <c r="S32" s="18">
        <v>353</v>
      </c>
      <c r="T32" s="18">
        <v>349</v>
      </c>
      <c r="U32" s="18">
        <v>345</v>
      </c>
      <c r="V32" s="18">
        <v>339</v>
      </c>
      <c r="W32" s="18">
        <v>332</v>
      </c>
      <c r="X32" s="18">
        <v>324</v>
      </c>
      <c r="Y32" s="18">
        <v>315</v>
      </c>
      <c r="Z32" s="18">
        <v>305</v>
      </c>
      <c r="AA32" s="18">
        <v>294</v>
      </c>
      <c r="AB32" s="18">
        <v>282</v>
      </c>
      <c r="AC32" s="18">
        <v>270</v>
      </c>
      <c r="AD32" s="20">
        <v>257</v>
      </c>
      <c r="AE32" s="18">
        <v>243</v>
      </c>
    </row>
    <row r="33" spans="1:31">
      <c r="A33" s="17">
        <v>48</v>
      </c>
      <c r="B33">
        <v>209</v>
      </c>
      <c r="C33">
        <v>224</v>
      </c>
      <c r="D33">
        <v>239</v>
      </c>
      <c r="E33">
        <v>254</v>
      </c>
      <c r="F33" s="18">
        <v>268</v>
      </c>
      <c r="G33" s="18">
        <v>281</v>
      </c>
      <c r="H33" s="18">
        <v>294</v>
      </c>
      <c r="I33" s="18">
        <v>305</v>
      </c>
      <c r="J33" s="18">
        <v>316</v>
      </c>
      <c r="K33" s="18">
        <v>325</v>
      </c>
      <c r="L33" s="18">
        <v>334</v>
      </c>
      <c r="M33" s="18">
        <v>341</v>
      </c>
      <c r="N33" s="18">
        <v>347</v>
      </c>
      <c r="O33" s="18">
        <v>351</v>
      </c>
      <c r="P33" s="18">
        <v>354</v>
      </c>
      <c r="Q33" s="19">
        <v>356</v>
      </c>
      <c r="R33" s="18">
        <v>355</v>
      </c>
      <c r="S33" s="18">
        <v>354</v>
      </c>
      <c r="T33" s="18">
        <v>350</v>
      </c>
      <c r="U33" s="18">
        <v>346</v>
      </c>
      <c r="V33" s="18">
        <v>340</v>
      </c>
      <c r="W33" s="18">
        <v>332</v>
      </c>
      <c r="X33" s="18">
        <v>324</v>
      </c>
      <c r="Y33" s="18">
        <v>315</v>
      </c>
      <c r="Z33" s="18">
        <v>304</v>
      </c>
      <c r="AA33" s="18">
        <v>293</v>
      </c>
      <c r="AB33" s="18">
        <v>281</v>
      </c>
      <c r="AC33" s="18">
        <v>268</v>
      </c>
      <c r="AD33" s="20">
        <v>255</v>
      </c>
      <c r="AE33" s="18">
        <v>240</v>
      </c>
    </row>
    <row r="34" spans="1:31">
      <c r="A34" s="17">
        <v>49</v>
      </c>
      <c r="B34">
        <v>204</v>
      </c>
      <c r="C34">
        <v>220</v>
      </c>
      <c r="D34">
        <v>236</v>
      </c>
      <c r="E34">
        <v>251</v>
      </c>
      <c r="F34" s="18">
        <v>266</v>
      </c>
      <c r="G34" s="18">
        <v>279</v>
      </c>
      <c r="H34" s="18">
        <v>292</v>
      </c>
      <c r="I34" s="18">
        <v>304</v>
      </c>
      <c r="J34" s="18">
        <v>315</v>
      </c>
      <c r="K34" s="18">
        <v>325</v>
      </c>
      <c r="L34" s="18">
        <v>334</v>
      </c>
      <c r="M34" s="18">
        <v>342</v>
      </c>
      <c r="N34" s="18">
        <v>348</v>
      </c>
      <c r="O34" s="18">
        <v>352</v>
      </c>
      <c r="P34" s="18">
        <v>355</v>
      </c>
      <c r="Q34" s="19">
        <v>357</v>
      </c>
      <c r="R34" s="18">
        <v>357</v>
      </c>
      <c r="S34" s="18">
        <v>355</v>
      </c>
      <c r="T34" s="18">
        <v>351</v>
      </c>
      <c r="U34" s="18">
        <v>347</v>
      </c>
      <c r="V34" s="18">
        <v>340</v>
      </c>
      <c r="W34" s="18">
        <v>333</v>
      </c>
      <c r="X34" s="18">
        <v>324</v>
      </c>
      <c r="Y34" s="18">
        <v>314</v>
      </c>
      <c r="Z34" s="18">
        <v>303</v>
      </c>
      <c r="AA34" s="18">
        <v>292</v>
      </c>
      <c r="AB34" s="18">
        <v>279</v>
      </c>
      <c r="AC34" s="18">
        <v>266</v>
      </c>
      <c r="AD34" s="20">
        <v>252</v>
      </c>
      <c r="AE34" s="18">
        <v>237</v>
      </c>
    </row>
    <row r="35" spans="1:31">
      <c r="A35" s="17">
        <v>50</v>
      </c>
      <c r="B35" s="41">
        <v>200</v>
      </c>
      <c r="C35" s="41">
        <v>217</v>
      </c>
      <c r="D35" s="41">
        <v>233</v>
      </c>
      <c r="E35" s="41">
        <v>248</v>
      </c>
      <c r="F35" s="19">
        <v>263</v>
      </c>
      <c r="G35" s="19">
        <v>278</v>
      </c>
      <c r="H35" s="19">
        <v>291</v>
      </c>
      <c r="I35" s="19">
        <v>303</v>
      </c>
      <c r="J35" s="19">
        <v>315</v>
      </c>
      <c r="K35" s="19">
        <v>325</v>
      </c>
      <c r="L35" s="19">
        <v>334</v>
      </c>
      <c r="M35" s="19">
        <v>342</v>
      </c>
      <c r="N35" s="19">
        <v>348</v>
      </c>
      <c r="O35" s="19">
        <v>353</v>
      </c>
      <c r="P35" s="19">
        <v>356</v>
      </c>
      <c r="Q35" s="19">
        <v>358</v>
      </c>
      <c r="R35" s="19">
        <v>358</v>
      </c>
      <c r="S35" s="19">
        <v>356</v>
      </c>
      <c r="T35" s="19">
        <v>352</v>
      </c>
      <c r="U35" s="19">
        <v>347</v>
      </c>
      <c r="V35" s="19">
        <v>341</v>
      </c>
      <c r="W35" s="19">
        <v>333</v>
      </c>
      <c r="X35" s="19">
        <v>324</v>
      </c>
      <c r="Y35" s="19">
        <v>314</v>
      </c>
      <c r="Z35" s="19">
        <v>303</v>
      </c>
      <c r="AA35" s="19">
        <v>290</v>
      </c>
      <c r="AB35" s="19">
        <v>278</v>
      </c>
      <c r="AC35" s="19">
        <v>264</v>
      </c>
      <c r="AD35" s="21">
        <v>249</v>
      </c>
      <c r="AE35" s="19">
        <v>234</v>
      </c>
    </row>
    <row r="36" spans="1:31">
      <c r="A36" s="17">
        <v>51</v>
      </c>
      <c r="B36">
        <v>196</v>
      </c>
      <c r="C36">
        <v>213</v>
      </c>
      <c r="D36">
        <v>229</v>
      </c>
      <c r="E36">
        <v>245</v>
      </c>
      <c r="F36" s="18">
        <v>261</v>
      </c>
      <c r="G36" s="18">
        <v>276</v>
      </c>
      <c r="H36" s="18">
        <v>290</v>
      </c>
      <c r="I36" s="18">
        <v>302</v>
      </c>
      <c r="J36" s="18">
        <v>314</v>
      </c>
      <c r="K36" s="18">
        <v>325</v>
      </c>
      <c r="L36" s="18">
        <v>334</v>
      </c>
      <c r="M36" s="18">
        <v>343</v>
      </c>
      <c r="N36" s="18">
        <v>349</v>
      </c>
      <c r="O36" s="18">
        <v>354</v>
      </c>
      <c r="P36" s="18">
        <v>358</v>
      </c>
      <c r="Q36" s="19">
        <v>359</v>
      </c>
      <c r="R36" s="18">
        <v>359</v>
      </c>
      <c r="S36" s="18">
        <v>357</v>
      </c>
      <c r="T36" s="18">
        <v>354</v>
      </c>
      <c r="U36" s="18">
        <v>348</v>
      </c>
      <c r="V36" s="18">
        <v>341</v>
      </c>
      <c r="W36" s="18">
        <v>333</v>
      </c>
      <c r="X36" s="18">
        <v>324</v>
      </c>
      <c r="Y36" s="18">
        <v>313</v>
      </c>
      <c r="Z36" s="18">
        <v>302</v>
      </c>
      <c r="AA36" s="18">
        <v>289</v>
      </c>
      <c r="AB36" s="18">
        <v>276</v>
      </c>
      <c r="AC36" s="18">
        <v>262</v>
      </c>
      <c r="AD36" s="20">
        <v>247</v>
      </c>
      <c r="AE36" s="18">
        <v>231</v>
      </c>
    </row>
    <row r="37" spans="1:31">
      <c r="A37" s="17">
        <v>52</v>
      </c>
      <c r="B37">
        <v>191</v>
      </c>
      <c r="C37">
        <v>209</v>
      </c>
      <c r="D37">
        <v>226</v>
      </c>
      <c r="E37">
        <v>242</v>
      </c>
      <c r="F37" s="18">
        <v>259</v>
      </c>
      <c r="G37" s="18">
        <v>274</v>
      </c>
      <c r="H37" s="18">
        <v>288</v>
      </c>
      <c r="I37" s="18">
        <v>301</v>
      </c>
      <c r="J37" s="18">
        <v>314</v>
      </c>
      <c r="K37" s="18">
        <v>325</v>
      </c>
      <c r="L37" s="18">
        <v>335</v>
      </c>
      <c r="M37" s="18">
        <v>343</v>
      </c>
      <c r="N37" s="18">
        <v>350</v>
      </c>
      <c r="O37" s="18">
        <v>355</v>
      </c>
      <c r="P37" s="18">
        <v>359</v>
      </c>
      <c r="Q37" s="19">
        <v>361</v>
      </c>
      <c r="R37" s="18">
        <v>360</v>
      </c>
      <c r="S37" s="18">
        <v>358</v>
      </c>
      <c r="T37" s="18">
        <v>355</v>
      </c>
      <c r="U37" s="18">
        <v>349</v>
      </c>
      <c r="V37" s="18">
        <v>342</v>
      </c>
      <c r="W37" s="18">
        <v>334</v>
      </c>
      <c r="X37" s="18">
        <v>324</v>
      </c>
      <c r="Y37" s="18">
        <v>313</v>
      </c>
      <c r="Z37" s="18">
        <v>301</v>
      </c>
      <c r="AA37" s="18">
        <v>288</v>
      </c>
      <c r="AB37" s="18">
        <v>274</v>
      </c>
      <c r="AC37" s="18">
        <v>259</v>
      </c>
      <c r="AD37" s="20">
        <v>244</v>
      </c>
      <c r="AE37" s="18">
        <v>228</v>
      </c>
    </row>
    <row r="38" spans="1:31">
      <c r="A38" s="17">
        <v>53</v>
      </c>
      <c r="B38">
        <v>186</v>
      </c>
      <c r="C38">
        <v>204</v>
      </c>
      <c r="D38">
        <v>222</v>
      </c>
      <c r="E38">
        <v>239</v>
      </c>
      <c r="F38" s="18">
        <v>256</v>
      </c>
      <c r="G38" s="18">
        <v>272</v>
      </c>
      <c r="H38" s="18">
        <v>286</v>
      </c>
      <c r="I38" s="18">
        <v>300</v>
      </c>
      <c r="J38" s="18">
        <v>313</v>
      </c>
      <c r="K38" s="18">
        <v>325</v>
      </c>
      <c r="L38" s="18">
        <v>335</v>
      </c>
      <c r="M38" s="18">
        <v>344</v>
      </c>
      <c r="N38" s="18">
        <v>351</v>
      </c>
      <c r="O38" s="18">
        <v>356</v>
      </c>
      <c r="P38" s="18">
        <v>360</v>
      </c>
      <c r="Q38" s="19">
        <v>362</v>
      </c>
      <c r="R38" s="18">
        <v>362</v>
      </c>
      <c r="S38" s="18">
        <v>360</v>
      </c>
      <c r="T38" s="18">
        <v>356</v>
      </c>
      <c r="U38" s="18">
        <v>350</v>
      </c>
      <c r="V38" s="18">
        <v>343</v>
      </c>
      <c r="W38" s="18">
        <v>334</v>
      </c>
      <c r="X38" s="18">
        <v>324</v>
      </c>
      <c r="Y38" s="18">
        <v>312</v>
      </c>
      <c r="Z38" s="18">
        <v>300</v>
      </c>
      <c r="AA38" s="18">
        <v>286</v>
      </c>
      <c r="AB38" s="18">
        <v>272</v>
      </c>
      <c r="AC38" s="18">
        <v>257</v>
      </c>
      <c r="AD38" s="20">
        <v>241</v>
      </c>
      <c r="AE38" s="18">
        <v>224</v>
      </c>
    </row>
    <row r="39" spans="1:31">
      <c r="A39" s="17">
        <v>54</v>
      </c>
      <c r="B39">
        <v>182</v>
      </c>
      <c r="C39">
        <v>200</v>
      </c>
      <c r="D39">
        <v>218</v>
      </c>
      <c r="E39">
        <v>236</v>
      </c>
      <c r="F39" s="18">
        <v>253</v>
      </c>
      <c r="G39" s="18">
        <v>269</v>
      </c>
      <c r="H39" s="18">
        <v>285</v>
      </c>
      <c r="I39" s="18">
        <v>299</v>
      </c>
      <c r="J39" s="18">
        <v>312</v>
      </c>
      <c r="K39" s="18">
        <v>324</v>
      </c>
      <c r="L39" s="18">
        <v>335</v>
      </c>
      <c r="M39" s="18">
        <v>344</v>
      </c>
      <c r="N39" s="18">
        <v>352</v>
      </c>
      <c r="O39" s="18">
        <v>357</v>
      </c>
      <c r="P39" s="18">
        <v>361</v>
      </c>
      <c r="Q39" s="19">
        <v>363</v>
      </c>
      <c r="R39" s="18">
        <v>363</v>
      </c>
      <c r="S39" s="18">
        <v>361</v>
      </c>
      <c r="T39" s="18">
        <v>357</v>
      </c>
      <c r="U39" s="18">
        <v>351</v>
      </c>
      <c r="V39" s="18">
        <v>343</v>
      </c>
      <c r="W39" s="18">
        <v>334</v>
      </c>
      <c r="X39" s="18">
        <v>323</v>
      </c>
      <c r="Y39" s="18">
        <v>312</v>
      </c>
      <c r="Z39" s="18">
        <v>299</v>
      </c>
      <c r="AA39" s="18">
        <v>285</v>
      </c>
      <c r="AB39" s="18">
        <v>270</v>
      </c>
      <c r="AC39" s="18">
        <v>254</v>
      </c>
      <c r="AD39" s="20">
        <v>238</v>
      </c>
      <c r="AE39" s="18">
        <v>221</v>
      </c>
    </row>
    <row r="40" spans="1:31">
      <c r="A40" s="17">
        <v>55</v>
      </c>
      <c r="B40">
        <v>177</v>
      </c>
      <c r="C40">
        <v>196</v>
      </c>
      <c r="D40">
        <v>214</v>
      </c>
      <c r="E40">
        <v>233</v>
      </c>
      <c r="F40" s="18">
        <v>250</v>
      </c>
      <c r="G40" s="18">
        <v>267</v>
      </c>
      <c r="H40" s="18">
        <v>283</v>
      </c>
      <c r="I40" s="18">
        <v>298</v>
      </c>
      <c r="J40" s="18">
        <v>312</v>
      </c>
      <c r="K40" s="18">
        <v>324</v>
      </c>
      <c r="L40" s="18">
        <v>335</v>
      </c>
      <c r="M40" s="18">
        <v>345</v>
      </c>
      <c r="N40" s="18">
        <v>353</v>
      </c>
      <c r="O40" s="18">
        <v>359</v>
      </c>
      <c r="P40" s="18">
        <v>363</v>
      </c>
      <c r="Q40" s="19">
        <v>364</v>
      </c>
      <c r="R40" s="18">
        <v>364</v>
      </c>
      <c r="S40" s="18">
        <v>362</v>
      </c>
      <c r="T40" s="18">
        <v>358</v>
      </c>
      <c r="U40" s="18">
        <v>352</v>
      </c>
      <c r="V40" s="18">
        <v>344</v>
      </c>
      <c r="W40" s="18">
        <v>334</v>
      </c>
      <c r="X40" s="18">
        <v>323</v>
      </c>
      <c r="Y40" s="18">
        <v>311</v>
      </c>
      <c r="Z40" s="18">
        <v>298</v>
      </c>
      <c r="AA40" s="18">
        <v>283</v>
      </c>
      <c r="AB40" s="18">
        <v>268</v>
      </c>
      <c r="AC40" s="18">
        <v>252</v>
      </c>
      <c r="AD40" s="20">
        <v>235</v>
      </c>
      <c r="AE40" s="18">
        <v>217</v>
      </c>
    </row>
    <row r="41" spans="1:31">
      <c r="A41" s="17">
        <v>56</v>
      </c>
      <c r="B41">
        <v>171</v>
      </c>
      <c r="C41">
        <v>191</v>
      </c>
      <c r="D41">
        <v>210</v>
      </c>
      <c r="E41">
        <v>229</v>
      </c>
      <c r="F41" s="18">
        <v>247</v>
      </c>
      <c r="G41" s="18">
        <v>265</v>
      </c>
      <c r="H41" s="18">
        <v>281</v>
      </c>
      <c r="I41" s="18">
        <v>297</v>
      </c>
      <c r="J41" s="18">
        <v>311</v>
      </c>
      <c r="K41" s="18">
        <v>324</v>
      </c>
      <c r="L41" s="18">
        <v>335</v>
      </c>
      <c r="M41" s="18">
        <v>345</v>
      </c>
      <c r="N41" s="18">
        <v>353</v>
      </c>
      <c r="O41" s="18">
        <v>360</v>
      </c>
      <c r="P41" s="18">
        <v>364</v>
      </c>
      <c r="Q41" s="19">
        <v>366</v>
      </c>
      <c r="R41" s="18">
        <v>366</v>
      </c>
      <c r="S41" s="18">
        <v>364</v>
      </c>
      <c r="T41" s="18">
        <v>359</v>
      </c>
      <c r="U41" s="18">
        <v>353</v>
      </c>
      <c r="V41" s="18">
        <v>345</v>
      </c>
      <c r="W41" s="18">
        <v>335</v>
      </c>
      <c r="X41" s="18">
        <v>323</v>
      </c>
      <c r="Y41" s="18">
        <v>310</v>
      </c>
      <c r="Z41" s="18">
        <v>297</v>
      </c>
      <c r="AA41" s="18">
        <v>281</v>
      </c>
      <c r="AB41" s="18">
        <v>266</v>
      </c>
      <c r="AC41" s="18">
        <v>249</v>
      </c>
      <c r="AD41" s="20">
        <v>231</v>
      </c>
      <c r="AE41" s="18">
        <v>213</v>
      </c>
    </row>
    <row r="42" spans="1:31">
      <c r="A42" s="17">
        <v>57</v>
      </c>
      <c r="B42">
        <v>166</v>
      </c>
      <c r="C42">
        <v>186</v>
      </c>
      <c r="D42">
        <v>206</v>
      </c>
      <c r="E42">
        <v>226</v>
      </c>
      <c r="F42" s="18">
        <v>244</v>
      </c>
      <c r="G42" s="18">
        <v>262</v>
      </c>
      <c r="H42" s="18">
        <v>279</v>
      </c>
      <c r="I42" s="18">
        <v>295</v>
      </c>
      <c r="J42" s="18">
        <v>310</v>
      </c>
      <c r="K42" s="18">
        <v>323</v>
      </c>
      <c r="L42" s="18">
        <v>335</v>
      </c>
      <c r="M42" s="18">
        <v>346</v>
      </c>
      <c r="N42" s="18">
        <v>354</v>
      </c>
      <c r="O42" s="18">
        <v>361</v>
      </c>
      <c r="P42" s="18">
        <v>365</v>
      </c>
      <c r="Q42" s="19">
        <v>368</v>
      </c>
      <c r="R42" s="18">
        <v>368</v>
      </c>
      <c r="S42" s="18">
        <v>365</v>
      </c>
      <c r="T42" s="18">
        <v>360</v>
      </c>
      <c r="U42" s="18">
        <v>354</v>
      </c>
      <c r="V42" s="18">
        <v>345</v>
      </c>
      <c r="W42" s="18">
        <v>335</v>
      </c>
      <c r="X42" s="18">
        <v>323</v>
      </c>
      <c r="Y42" s="18">
        <v>310</v>
      </c>
      <c r="Z42" s="18">
        <v>295</v>
      </c>
      <c r="AA42" s="18">
        <v>280</v>
      </c>
      <c r="AB42" s="18">
        <v>263</v>
      </c>
      <c r="AC42" s="18">
        <v>246</v>
      </c>
      <c r="AD42" s="20">
        <v>228</v>
      </c>
      <c r="AE42" s="18">
        <v>209</v>
      </c>
    </row>
    <row r="43" spans="1:31">
      <c r="A43" s="17">
        <v>58</v>
      </c>
      <c r="B43">
        <v>161</v>
      </c>
      <c r="C43">
        <v>181</v>
      </c>
      <c r="D43">
        <v>202</v>
      </c>
      <c r="E43">
        <v>222</v>
      </c>
      <c r="F43" s="18">
        <v>241</v>
      </c>
      <c r="G43" s="18">
        <v>260</v>
      </c>
      <c r="H43" s="18">
        <v>277</v>
      </c>
      <c r="I43" s="18">
        <v>294</v>
      </c>
      <c r="J43" s="18">
        <v>309</v>
      </c>
      <c r="K43" s="18">
        <v>323</v>
      </c>
      <c r="L43" s="18">
        <v>336</v>
      </c>
      <c r="M43" s="18">
        <v>346</v>
      </c>
      <c r="N43" s="18">
        <v>355</v>
      </c>
      <c r="O43" s="18">
        <v>362</v>
      </c>
      <c r="P43" s="18">
        <v>367</v>
      </c>
      <c r="Q43" s="19">
        <v>369</v>
      </c>
      <c r="R43" s="18">
        <v>369</v>
      </c>
      <c r="S43" s="18">
        <v>367</v>
      </c>
      <c r="T43" s="18">
        <v>362</v>
      </c>
      <c r="U43" s="18">
        <v>355</v>
      </c>
      <c r="V43" s="18">
        <v>346</v>
      </c>
      <c r="W43" s="18">
        <v>335</v>
      </c>
      <c r="X43" s="18">
        <v>323</v>
      </c>
      <c r="Y43" s="18">
        <v>309</v>
      </c>
      <c r="Z43" s="18">
        <v>294</v>
      </c>
      <c r="AA43" s="18">
        <v>278</v>
      </c>
      <c r="AB43" s="18">
        <v>261</v>
      </c>
      <c r="AC43" s="18">
        <v>243</v>
      </c>
      <c r="AD43" s="20">
        <v>225</v>
      </c>
      <c r="AE43" s="18">
        <v>205</v>
      </c>
    </row>
    <row r="44" spans="1:31">
      <c r="A44" s="17">
        <v>59</v>
      </c>
      <c r="B44">
        <v>155</v>
      </c>
      <c r="C44">
        <v>176</v>
      </c>
      <c r="D44">
        <v>197</v>
      </c>
      <c r="E44">
        <v>218</v>
      </c>
      <c r="F44" s="18">
        <v>238</v>
      </c>
      <c r="G44" s="18">
        <v>257</v>
      </c>
      <c r="H44" s="18">
        <v>275</v>
      </c>
      <c r="I44" s="18">
        <v>292</v>
      </c>
      <c r="J44" s="18">
        <v>308</v>
      </c>
      <c r="K44" s="18">
        <v>323</v>
      </c>
      <c r="L44" s="18">
        <v>336</v>
      </c>
      <c r="M44" s="18">
        <v>347</v>
      </c>
      <c r="N44" s="18">
        <v>356</v>
      </c>
      <c r="O44" s="18">
        <v>364</v>
      </c>
      <c r="P44" s="18">
        <v>368</v>
      </c>
      <c r="Q44" s="19">
        <v>371</v>
      </c>
      <c r="R44" s="18">
        <v>371</v>
      </c>
      <c r="S44" s="18">
        <v>368</v>
      </c>
      <c r="T44" s="18">
        <v>363</v>
      </c>
      <c r="U44" s="18">
        <v>356</v>
      </c>
      <c r="V44" s="18">
        <v>347</v>
      </c>
      <c r="W44" s="18">
        <v>335</v>
      </c>
      <c r="X44" s="18">
        <v>323</v>
      </c>
      <c r="Y44" s="18">
        <v>308</v>
      </c>
      <c r="Z44" s="18">
        <v>293</v>
      </c>
      <c r="AA44" s="18">
        <v>276</v>
      </c>
      <c r="AB44" s="18">
        <v>259</v>
      </c>
      <c r="AC44" s="18">
        <v>240</v>
      </c>
      <c r="AD44" s="20">
        <v>221</v>
      </c>
      <c r="AE44" s="18">
        <v>201</v>
      </c>
    </row>
    <row r="45" spans="1:31">
      <c r="A45" s="17">
        <v>60</v>
      </c>
      <c r="B45" s="41">
        <v>149</v>
      </c>
      <c r="C45" s="41">
        <v>171</v>
      </c>
      <c r="D45" s="41">
        <v>193</v>
      </c>
      <c r="E45" s="41">
        <v>214</v>
      </c>
      <c r="F45" s="19">
        <v>235</v>
      </c>
      <c r="G45" s="19">
        <v>254</v>
      </c>
      <c r="H45" s="19">
        <v>273</v>
      </c>
      <c r="I45" s="19">
        <v>291</v>
      </c>
      <c r="J45" s="19">
        <v>307</v>
      </c>
      <c r="K45" s="19">
        <v>322</v>
      </c>
      <c r="L45" s="19">
        <v>336</v>
      </c>
      <c r="M45" s="19">
        <v>348</v>
      </c>
      <c r="N45" s="19">
        <v>358</v>
      </c>
      <c r="O45" s="19">
        <v>365</v>
      </c>
      <c r="P45" s="19">
        <v>370</v>
      </c>
      <c r="Q45" s="19">
        <v>373</v>
      </c>
      <c r="R45" s="19">
        <v>373</v>
      </c>
      <c r="S45" s="19">
        <v>370</v>
      </c>
      <c r="T45" s="19">
        <v>365</v>
      </c>
      <c r="U45" s="19">
        <v>357</v>
      </c>
      <c r="V45" s="19">
        <v>347</v>
      </c>
      <c r="W45" s="19">
        <v>336</v>
      </c>
      <c r="X45" s="19">
        <v>322</v>
      </c>
      <c r="Y45" s="19">
        <v>308</v>
      </c>
      <c r="Z45" s="19">
        <v>292</v>
      </c>
      <c r="AA45" s="19">
        <v>274</v>
      </c>
      <c r="AB45" s="19">
        <v>256</v>
      </c>
      <c r="AC45" s="19">
        <v>237</v>
      </c>
      <c r="AD45" s="21">
        <v>217</v>
      </c>
      <c r="AE45" s="19">
        <v>197</v>
      </c>
    </row>
    <row r="46" spans="1:31">
      <c r="A46" s="17">
        <v>61</v>
      </c>
      <c r="B46">
        <v>143</v>
      </c>
      <c r="C46">
        <v>165</v>
      </c>
      <c r="D46">
        <v>188</v>
      </c>
      <c r="E46">
        <v>210</v>
      </c>
      <c r="F46" s="18">
        <v>231</v>
      </c>
      <c r="G46" s="18">
        <v>251</v>
      </c>
      <c r="H46" s="18">
        <v>271</v>
      </c>
      <c r="I46" s="18">
        <v>289</v>
      </c>
      <c r="J46" s="18">
        <v>307</v>
      </c>
      <c r="K46" s="18">
        <v>322</v>
      </c>
      <c r="L46" s="18">
        <v>336</v>
      </c>
      <c r="M46" s="18">
        <v>349</v>
      </c>
      <c r="N46" s="18">
        <v>359</v>
      </c>
      <c r="O46" s="18">
        <v>367</v>
      </c>
      <c r="P46" s="18">
        <v>372</v>
      </c>
      <c r="Q46" s="19">
        <v>375</v>
      </c>
      <c r="R46" s="18">
        <v>375</v>
      </c>
      <c r="S46" s="18">
        <v>372</v>
      </c>
      <c r="T46" s="18">
        <v>366</v>
      </c>
      <c r="U46" s="18">
        <v>358</v>
      </c>
      <c r="V46" s="18">
        <v>348</v>
      </c>
      <c r="W46" s="18">
        <v>336</v>
      </c>
      <c r="X46" s="18">
        <v>322</v>
      </c>
      <c r="Y46" s="18">
        <v>307</v>
      </c>
      <c r="Z46" s="18">
        <v>290</v>
      </c>
      <c r="AA46" s="18">
        <v>272</v>
      </c>
      <c r="AB46" s="18">
        <v>253</v>
      </c>
      <c r="AC46" s="18">
        <v>234</v>
      </c>
      <c r="AD46" s="20">
        <v>213</v>
      </c>
      <c r="AE46" s="18">
        <v>192</v>
      </c>
    </row>
    <row r="47" spans="1:31">
      <c r="A47" s="17">
        <v>62</v>
      </c>
      <c r="B47">
        <v>137</v>
      </c>
      <c r="C47">
        <v>160</v>
      </c>
      <c r="D47">
        <v>183</v>
      </c>
      <c r="E47">
        <v>205</v>
      </c>
      <c r="F47" s="18">
        <v>227</v>
      </c>
      <c r="G47" s="18">
        <v>248</v>
      </c>
      <c r="H47" s="18">
        <v>269</v>
      </c>
      <c r="I47" s="18">
        <v>288</v>
      </c>
      <c r="J47" s="18">
        <v>306</v>
      </c>
      <c r="K47" s="18">
        <v>322</v>
      </c>
      <c r="L47" s="18">
        <v>337</v>
      </c>
      <c r="M47" s="18">
        <v>349</v>
      </c>
      <c r="N47" s="18">
        <v>360</v>
      </c>
      <c r="O47" s="18">
        <v>368</v>
      </c>
      <c r="P47" s="18">
        <v>374</v>
      </c>
      <c r="Q47" s="19">
        <v>377</v>
      </c>
      <c r="R47" s="18">
        <v>377</v>
      </c>
      <c r="S47" s="18">
        <v>374</v>
      </c>
      <c r="T47" s="18">
        <v>368</v>
      </c>
      <c r="U47" s="18">
        <v>360</v>
      </c>
      <c r="V47" s="18">
        <v>349</v>
      </c>
      <c r="W47" s="18">
        <v>336</v>
      </c>
      <c r="X47" s="18">
        <v>322</v>
      </c>
      <c r="Y47" s="18">
        <v>306</v>
      </c>
      <c r="Z47" s="18">
        <v>289</v>
      </c>
      <c r="AA47" s="18">
        <v>270</v>
      </c>
      <c r="AB47" s="18">
        <v>251</v>
      </c>
      <c r="AC47" s="18">
        <v>230</v>
      </c>
      <c r="AD47" s="20">
        <v>209</v>
      </c>
      <c r="AE47" s="18">
        <v>187</v>
      </c>
    </row>
    <row r="48" spans="1:31">
      <c r="A48" s="17">
        <v>63</v>
      </c>
      <c r="B48">
        <v>130</v>
      </c>
      <c r="C48">
        <v>154</v>
      </c>
      <c r="D48">
        <v>177</v>
      </c>
      <c r="E48">
        <v>201</v>
      </c>
      <c r="F48" s="18">
        <v>223</v>
      </c>
      <c r="G48" s="18">
        <v>245</v>
      </c>
      <c r="H48" s="18">
        <v>266</v>
      </c>
      <c r="I48" s="18">
        <v>286</v>
      </c>
      <c r="J48" s="18">
        <v>304</v>
      </c>
      <c r="K48" s="18">
        <v>322</v>
      </c>
      <c r="L48" s="18">
        <v>337</v>
      </c>
      <c r="M48" s="18">
        <v>350</v>
      </c>
      <c r="N48" s="18">
        <v>362</v>
      </c>
      <c r="O48" s="18">
        <v>370</v>
      </c>
      <c r="P48" s="18">
        <v>376</v>
      </c>
      <c r="Q48" s="19">
        <v>379</v>
      </c>
      <c r="R48" s="18">
        <v>379</v>
      </c>
      <c r="S48" s="18">
        <v>376</v>
      </c>
      <c r="T48" s="18">
        <v>370</v>
      </c>
      <c r="U48" s="18">
        <v>361</v>
      </c>
      <c r="V48" s="18">
        <v>350</v>
      </c>
      <c r="W48" s="18">
        <v>337</v>
      </c>
      <c r="X48" s="18">
        <v>322</v>
      </c>
      <c r="Y48" s="18">
        <v>305</v>
      </c>
      <c r="Z48" s="18">
        <v>287</v>
      </c>
      <c r="AA48" s="18">
        <v>268</v>
      </c>
      <c r="AB48" s="18">
        <v>248</v>
      </c>
      <c r="AC48" s="18">
        <v>227</v>
      </c>
      <c r="AD48" s="20">
        <v>205</v>
      </c>
      <c r="AE48" s="18">
        <v>182</v>
      </c>
    </row>
    <row r="49" spans="1:31">
      <c r="A49" s="17">
        <v>64</v>
      </c>
      <c r="B49">
        <v>123</v>
      </c>
      <c r="C49">
        <v>148</v>
      </c>
      <c r="D49">
        <v>172</v>
      </c>
      <c r="E49">
        <v>196</v>
      </c>
      <c r="F49" s="18">
        <v>219</v>
      </c>
      <c r="G49" s="18">
        <v>242</v>
      </c>
      <c r="H49" s="18">
        <v>264</v>
      </c>
      <c r="I49" s="18">
        <v>284</v>
      </c>
      <c r="J49" s="18">
        <v>304</v>
      </c>
      <c r="K49" s="18">
        <v>321</v>
      </c>
      <c r="L49" s="18">
        <v>337</v>
      </c>
      <c r="M49" s="18">
        <v>351</v>
      </c>
      <c r="N49" s="18">
        <v>363</v>
      </c>
      <c r="O49" s="18">
        <v>373</v>
      </c>
      <c r="P49" s="18">
        <v>379</v>
      </c>
      <c r="Q49" s="19">
        <v>382</v>
      </c>
      <c r="R49" s="18">
        <v>382</v>
      </c>
      <c r="S49" s="18">
        <v>379</v>
      </c>
      <c r="T49" s="18">
        <v>372</v>
      </c>
      <c r="U49" s="18">
        <v>363</v>
      </c>
      <c r="V49" s="18">
        <v>351</v>
      </c>
      <c r="W49" s="18">
        <v>338</v>
      </c>
      <c r="X49" s="18">
        <v>322</v>
      </c>
      <c r="Y49" s="18">
        <v>305</v>
      </c>
      <c r="Z49" s="18">
        <v>286</v>
      </c>
      <c r="AA49" s="18">
        <v>266</v>
      </c>
      <c r="AB49" s="18">
        <v>245</v>
      </c>
      <c r="AC49" s="18">
        <v>223</v>
      </c>
      <c r="AD49" s="20">
        <v>200</v>
      </c>
      <c r="AE49" s="18">
        <v>177</v>
      </c>
    </row>
    <row r="50" spans="1:31">
      <c r="A50" s="17">
        <v>65</v>
      </c>
      <c r="B50">
        <v>117</v>
      </c>
      <c r="C50">
        <v>141</v>
      </c>
      <c r="D50">
        <v>166</v>
      </c>
      <c r="E50">
        <v>191</v>
      </c>
      <c r="F50" s="18">
        <v>215</v>
      </c>
      <c r="G50" s="18">
        <v>239</v>
      </c>
      <c r="H50" s="18">
        <v>261</v>
      </c>
      <c r="I50" s="18">
        <v>283</v>
      </c>
      <c r="J50" s="18">
        <v>303</v>
      </c>
      <c r="K50" s="18">
        <v>321</v>
      </c>
      <c r="L50" s="18">
        <v>338</v>
      </c>
      <c r="M50" s="18">
        <v>353</v>
      </c>
      <c r="N50" s="18">
        <v>365</v>
      </c>
      <c r="O50" s="18">
        <v>375</v>
      </c>
      <c r="P50" s="18">
        <v>382</v>
      </c>
      <c r="Q50" s="19">
        <v>385</v>
      </c>
      <c r="R50" s="18">
        <v>385</v>
      </c>
      <c r="S50" s="18">
        <v>382</v>
      </c>
      <c r="T50" s="18">
        <v>375</v>
      </c>
      <c r="U50" s="18">
        <v>365</v>
      </c>
      <c r="V50" s="18">
        <v>353</v>
      </c>
      <c r="W50" s="18">
        <v>338</v>
      </c>
      <c r="X50" s="18">
        <v>322</v>
      </c>
      <c r="Y50" s="18">
        <v>304</v>
      </c>
      <c r="Z50" s="18">
        <v>284</v>
      </c>
      <c r="AA50" s="18">
        <v>263</v>
      </c>
      <c r="AB50" s="18">
        <v>242</v>
      </c>
      <c r="AC50" s="18">
        <v>219</v>
      </c>
      <c r="AD50" s="20">
        <v>196</v>
      </c>
      <c r="AE50" s="18">
        <v>172</v>
      </c>
    </row>
    <row r="51" spans="1:31">
      <c r="A51" s="17">
        <v>66</v>
      </c>
      <c r="B51">
        <v>110</v>
      </c>
      <c r="C51">
        <v>135</v>
      </c>
      <c r="D51">
        <v>160</v>
      </c>
      <c r="E51">
        <v>186</v>
      </c>
      <c r="F51" s="18">
        <v>211</v>
      </c>
      <c r="G51" s="18">
        <v>235</v>
      </c>
      <c r="H51" s="18">
        <v>258</v>
      </c>
      <c r="I51" s="18">
        <v>281</v>
      </c>
      <c r="J51" s="18">
        <v>302</v>
      </c>
      <c r="K51" s="18">
        <v>321</v>
      </c>
      <c r="L51" s="18">
        <v>339</v>
      </c>
      <c r="M51" s="18">
        <v>354</v>
      </c>
      <c r="N51" s="18">
        <v>367</v>
      </c>
      <c r="O51" s="18">
        <v>378</v>
      </c>
      <c r="P51" s="18">
        <v>385</v>
      </c>
      <c r="Q51" s="19">
        <v>389</v>
      </c>
      <c r="R51" s="18">
        <v>389</v>
      </c>
      <c r="S51" s="18">
        <v>385</v>
      </c>
      <c r="T51" s="18">
        <v>378</v>
      </c>
      <c r="U51" s="18">
        <v>367</v>
      </c>
      <c r="V51" s="18">
        <v>354</v>
      </c>
      <c r="W51" s="18">
        <v>339</v>
      </c>
      <c r="X51" s="18">
        <v>322</v>
      </c>
      <c r="Y51" s="18">
        <v>303</v>
      </c>
      <c r="Z51" s="18">
        <v>282</v>
      </c>
      <c r="AA51" s="18">
        <v>261</v>
      </c>
      <c r="AB51" s="18">
        <v>239</v>
      </c>
      <c r="AC51" s="18">
        <v>215</v>
      </c>
      <c r="AD51" s="20">
        <v>191</v>
      </c>
      <c r="AE51" s="18">
        <v>166</v>
      </c>
    </row>
    <row r="52" spans="1:31">
      <c r="A52" s="17">
        <v>67</v>
      </c>
      <c r="B52">
        <v>102</v>
      </c>
      <c r="C52">
        <v>128</v>
      </c>
      <c r="D52">
        <v>154</v>
      </c>
      <c r="E52">
        <v>181</v>
      </c>
      <c r="F52" s="18">
        <v>206</v>
      </c>
      <c r="G52" s="18">
        <v>232</v>
      </c>
      <c r="H52" s="18">
        <v>256</v>
      </c>
      <c r="I52" s="18">
        <v>279</v>
      </c>
      <c r="J52" s="18">
        <v>301</v>
      </c>
      <c r="K52" s="18">
        <v>321</v>
      </c>
      <c r="L52" s="18">
        <v>339</v>
      </c>
      <c r="M52" s="18">
        <v>356</v>
      </c>
      <c r="N52" s="18">
        <v>370</v>
      </c>
      <c r="O52" s="18">
        <v>381</v>
      </c>
      <c r="P52" s="18">
        <v>389</v>
      </c>
      <c r="Q52" s="19">
        <v>393</v>
      </c>
      <c r="R52" s="18">
        <v>393</v>
      </c>
      <c r="S52" s="18">
        <v>389</v>
      </c>
      <c r="T52" s="18">
        <v>381</v>
      </c>
      <c r="U52" s="18">
        <v>370</v>
      </c>
      <c r="V52" s="18">
        <v>356</v>
      </c>
      <c r="W52" s="18">
        <v>340</v>
      </c>
      <c r="X52" s="18">
        <v>322</v>
      </c>
      <c r="Y52" s="18">
        <v>302</v>
      </c>
      <c r="Z52" s="18">
        <v>281</v>
      </c>
      <c r="AA52" s="18">
        <v>259</v>
      </c>
      <c r="AB52" s="18">
        <v>235</v>
      </c>
      <c r="AC52" s="18">
        <v>211</v>
      </c>
      <c r="AD52" s="20">
        <v>186</v>
      </c>
      <c r="AE52" s="18">
        <v>161</v>
      </c>
    </row>
    <row r="53" spans="1:31">
      <c r="A53" s="17">
        <v>68</v>
      </c>
      <c r="B53">
        <v>95</v>
      </c>
      <c r="C53">
        <v>121</v>
      </c>
      <c r="D53">
        <v>148</v>
      </c>
      <c r="E53">
        <v>175</v>
      </c>
      <c r="F53" s="18">
        <v>202</v>
      </c>
      <c r="G53" s="18">
        <v>228</v>
      </c>
      <c r="H53" s="18">
        <v>253</v>
      </c>
      <c r="I53" s="18">
        <v>277</v>
      </c>
      <c r="J53" s="18">
        <v>300</v>
      </c>
      <c r="K53" s="18">
        <v>321</v>
      </c>
      <c r="L53" s="18">
        <v>340</v>
      </c>
      <c r="M53" s="18">
        <v>358</v>
      </c>
      <c r="N53" s="18">
        <v>373</v>
      </c>
      <c r="O53" s="18">
        <v>385</v>
      </c>
      <c r="P53" s="18">
        <v>394</v>
      </c>
      <c r="Q53" s="19">
        <v>398</v>
      </c>
      <c r="R53" s="18">
        <v>398</v>
      </c>
      <c r="S53" s="18">
        <v>394</v>
      </c>
      <c r="T53" s="18">
        <v>385</v>
      </c>
      <c r="U53" s="18">
        <v>373</v>
      </c>
      <c r="V53" s="18">
        <v>358</v>
      </c>
      <c r="W53" s="18">
        <v>341</v>
      </c>
      <c r="X53" s="18">
        <v>322</v>
      </c>
      <c r="Y53" s="18">
        <v>301</v>
      </c>
      <c r="Z53" s="18">
        <v>279</v>
      </c>
      <c r="AA53" s="18">
        <v>256</v>
      </c>
      <c r="AB53" s="18">
        <v>232</v>
      </c>
      <c r="AC53" s="18">
        <v>206</v>
      </c>
      <c r="AD53" s="20">
        <v>181</v>
      </c>
      <c r="AE53" s="18">
        <v>155</v>
      </c>
    </row>
    <row r="54" spans="1:31">
      <c r="A54" s="17">
        <v>69</v>
      </c>
      <c r="B54">
        <v>87</v>
      </c>
      <c r="C54">
        <v>114</v>
      </c>
      <c r="D54">
        <v>141</v>
      </c>
      <c r="E54">
        <v>169</v>
      </c>
      <c r="F54" s="18">
        <v>197</v>
      </c>
      <c r="G54" s="18">
        <v>224</v>
      </c>
      <c r="H54" s="18">
        <v>250</v>
      </c>
      <c r="I54" s="18">
        <v>275</v>
      </c>
      <c r="J54" s="18">
        <v>299</v>
      </c>
      <c r="K54" s="18">
        <v>321</v>
      </c>
      <c r="L54" s="18">
        <v>342</v>
      </c>
      <c r="M54" s="18">
        <v>360</v>
      </c>
      <c r="N54" s="18">
        <v>376</v>
      </c>
      <c r="O54" s="18">
        <v>390</v>
      </c>
      <c r="P54" s="18">
        <v>399</v>
      </c>
      <c r="Q54" s="19">
        <v>404</v>
      </c>
      <c r="R54" s="18">
        <v>404</v>
      </c>
      <c r="S54" s="18">
        <v>400</v>
      </c>
      <c r="T54" s="18">
        <v>390</v>
      </c>
      <c r="U54" s="18">
        <v>377</v>
      </c>
      <c r="V54" s="18">
        <v>361</v>
      </c>
      <c r="W54" s="18">
        <v>343</v>
      </c>
      <c r="X54" s="18">
        <v>323</v>
      </c>
      <c r="Y54" s="18">
        <v>301</v>
      </c>
      <c r="Z54" s="18">
        <v>278</v>
      </c>
      <c r="AA54" s="18">
        <v>253</v>
      </c>
      <c r="AB54" s="18">
        <v>228</v>
      </c>
      <c r="AC54" s="18">
        <v>202</v>
      </c>
      <c r="AD54" s="20">
        <v>175</v>
      </c>
      <c r="AE54" s="18">
        <v>148</v>
      </c>
    </row>
    <row r="55" spans="1:31">
      <c r="A55" s="17">
        <v>70</v>
      </c>
      <c r="B55" s="41">
        <v>79</v>
      </c>
      <c r="C55" s="41">
        <v>106</v>
      </c>
      <c r="D55" s="41">
        <v>135</v>
      </c>
      <c r="E55" s="41">
        <v>163</v>
      </c>
      <c r="F55" s="19">
        <v>192</v>
      </c>
      <c r="G55" s="19">
        <v>220</v>
      </c>
      <c r="H55" s="19">
        <v>247</v>
      </c>
      <c r="I55" s="19">
        <v>273</v>
      </c>
      <c r="J55" s="19">
        <v>298</v>
      </c>
      <c r="K55" s="19">
        <v>321</v>
      </c>
      <c r="L55" s="19">
        <v>343</v>
      </c>
      <c r="M55" s="19">
        <v>363</v>
      </c>
      <c r="N55" s="19">
        <v>381</v>
      </c>
      <c r="O55" s="19">
        <v>395</v>
      </c>
      <c r="P55" s="19">
        <v>405</v>
      </c>
      <c r="Q55" s="19">
        <v>411</v>
      </c>
      <c r="R55" s="19">
        <v>411</v>
      </c>
      <c r="S55" s="19">
        <v>406</v>
      </c>
      <c r="T55" s="19">
        <v>396</v>
      </c>
      <c r="U55" s="19">
        <v>382</v>
      </c>
      <c r="V55" s="19">
        <v>364</v>
      </c>
      <c r="W55" s="19">
        <v>345</v>
      </c>
      <c r="X55" s="19">
        <v>323</v>
      </c>
      <c r="Y55" s="19">
        <v>300</v>
      </c>
      <c r="Z55" s="19">
        <v>276</v>
      </c>
      <c r="AA55" s="19">
        <v>251</v>
      </c>
      <c r="AB55" s="19">
        <v>224</v>
      </c>
      <c r="AC55" s="19">
        <v>197</v>
      </c>
      <c r="AD55" s="21">
        <v>170</v>
      </c>
      <c r="AE55" s="19">
        <v>142</v>
      </c>
    </row>
    <row r="56" spans="1:31">
      <c r="A56" s="17">
        <v>71</v>
      </c>
      <c r="B56">
        <v>71</v>
      </c>
      <c r="C56">
        <v>99</v>
      </c>
      <c r="D56">
        <v>128</v>
      </c>
      <c r="E56">
        <v>157</v>
      </c>
      <c r="F56" s="18">
        <v>187</v>
      </c>
      <c r="G56" s="18">
        <v>216</v>
      </c>
      <c r="H56" s="18">
        <v>244</v>
      </c>
      <c r="I56" s="18">
        <v>271</v>
      </c>
      <c r="J56" s="18">
        <v>297</v>
      </c>
      <c r="K56" s="18">
        <v>322</v>
      </c>
      <c r="L56" s="18">
        <v>345</v>
      </c>
      <c r="M56" s="18">
        <v>367</v>
      </c>
      <c r="N56" s="18">
        <v>386</v>
      </c>
      <c r="O56" s="18">
        <v>402</v>
      </c>
      <c r="P56" s="18">
        <v>412</v>
      </c>
      <c r="Q56" s="19">
        <v>417</v>
      </c>
      <c r="R56" s="18">
        <v>418</v>
      </c>
      <c r="S56" s="18">
        <v>413</v>
      </c>
      <c r="T56" s="18">
        <v>402</v>
      </c>
      <c r="U56" s="18">
        <v>388</v>
      </c>
      <c r="V56" s="18">
        <v>369</v>
      </c>
      <c r="W56" s="18">
        <v>347</v>
      </c>
      <c r="X56" s="18">
        <v>324</v>
      </c>
      <c r="Y56" s="18">
        <v>300</v>
      </c>
      <c r="Z56" s="18">
        <v>274</v>
      </c>
      <c r="AA56" s="18">
        <v>248</v>
      </c>
      <c r="AB56" s="18">
        <v>220</v>
      </c>
      <c r="AC56" s="18">
        <v>192</v>
      </c>
      <c r="AD56" s="20">
        <v>164</v>
      </c>
      <c r="AE56" s="18">
        <v>135</v>
      </c>
    </row>
    <row r="57" spans="1:31">
      <c r="A57" s="17">
        <v>72</v>
      </c>
      <c r="B57">
        <v>63</v>
      </c>
      <c r="C57">
        <v>91</v>
      </c>
      <c r="D57">
        <v>120</v>
      </c>
      <c r="E57">
        <v>151</v>
      </c>
      <c r="F57" s="18">
        <v>181</v>
      </c>
      <c r="G57" s="18">
        <v>211</v>
      </c>
      <c r="H57" s="18">
        <v>241</v>
      </c>
      <c r="I57" s="18">
        <v>269</v>
      </c>
      <c r="J57" s="18">
        <v>297</v>
      </c>
      <c r="K57" s="18">
        <v>323</v>
      </c>
      <c r="L57" s="18">
        <v>348</v>
      </c>
      <c r="M57" s="18">
        <v>372</v>
      </c>
      <c r="N57" s="18">
        <v>392</v>
      </c>
      <c r="O57" s="18">
        <v>408</v>
      </c>
      <c r="P57" s="18">
        <v>419</v>
      </c>
      <c r="Q57" s="19">
        <v>425</v>
      </c>
      <c r="R57" s="18">
        <v>425</v>
      </c>
      <c r="S57" s="18">
        <v>420</v>
      </c>
      <c r="T57" s="18">
        <v>409</v>
      </c>
      <c r="U57" s="18">
        <v>394</v>
      </c>
      <c r="V57" s="18">
        <v>374</v>
      </c>
      <c r="W57" s="18">
        <v>351</v>
      </c>
      <c r="X57" s="18">
        <v>325</v>
      </c>
      <c r="Y57" s="18">
        <v>300</v>
      </c>
      <c r="Z57" s="18">
        <v>273</v>
      </c>
      <c r="AA57" s="18">
        <v>245</v>
      </c>
      <c r="AB57" s="18">
        <v>217</v>
      </c>
      <c r="AC57" s="18">
        <v>187</v>
      </c>
      <c r="AD57" s="20">
        <v>158</v>
      </c>
      <c r="AE57" s="18">
        <v>128</v>
      </c>
    </row>
    <row r="58" spans="1:31">
      <c r="A58" s="17">
        <v>73</v>
      </c>
      <c r="B58">
        <v>55</v>
      </c>
      <c r="C58">
        <v>83</v>
      </c>
      <c r="D58">
        <v>113</v>
      </c>
      <c r="E58">
        <v>144</v>
      </c>
      <c r="F58" s="18">
        <v>175</v>
      </c>
      <c r="G58" s="18">
        <v>207</v>
      </c>
      <c r="H58" s="18">
        <v>237</v>
      </c>
      <c r="I58" s="18">
        <v>267</v>
      </c>
      <c r="J58" s="18">
        <v>296</v>
      </c>
      <c r="K58" s="18">
        <v>324</v>
      </c>
      <c r="L58" s="18">
        <v>352</v>
      </c>
      <c r="M58" s="18">
        <v>377</v>
      </c>
      <c r="N58" s="18">
        <v>399</v>
      </c>
      <c r="O58" s="18">
        <v>415</v>
      </c>
      <c r="P58" s="18">
        <v>426</v>
      </c>
      <c r="Q58" s="19">
        <v>432</v>
      </c>
      <c r="R58" s="18">
        <v>432</v>
      </c>
      <c r="S58" s="18">
        <v>427</v>
      </c>
      <c r="T58" s="18">
        <v>416</v>
      </c>
      <c r="U58" s="18">
        <v>400</v>
      </c>
      <c r="V58" s="18">
        <v>380</v>
      </c>
      <c r="W58" s="18">
        <v>355</v>
      </c>
      <c r="X58" s="18">
        <v>327</v>
      </c>
      <c r="Y58" s="18">
        <v>300</v>
      </c>
      <c r="Z58" s="18">
        <v>271</v>
      </c>
      <c r="AA58" s="18">
        <v>242</v>
      </c>
      <c r="AB58" s="18">
        <v>212</v>
      </c>
      <c r="AC58" s="18">
        <v>182</v>
      </c>
      <c r="AD58" s="20">
        <v>151</v>
      </c>
      <c r="AE58" s="18">
        <v>121</v>
      </c>
    </row>
    <row r="59" spans="1:31">
      <c r="A59" s="17">
        <v>74</v>
      </c>
      <c r="B59">
        <v>47</v>
      </c>
      <c r="C59">
        <v>75</v>
      </c>
      <c r="D59">
        <v>105</v>
      </c>
      <c r="E59">
        <v>137</v>
      </c>
      <c r="F59" s="18">
        <v>169</v>
      </c>
      <c r="G59" s="18">
        <v>202</v>
      </c>
      <c r="H59" s="18">
        <v>234</v>
      </c>
      <c r="I59" s="18">
        <v>266</v>
      </c>
      <c r="J59" s="18">
        <v>296</v>
      </c>
      <c r="K59" s="18">
        <v>327</v>
      </c>
      <c r="L59" s="18">
        <v>357</v>
      </c>
      <c r="M59" s="18">
        <v>383</v>
      </c>
      <c r="N59" s="18">
        <v>405</v>
      </c>
      <c r="O59" s="18">
        <v>422</v>
      </c>
      <c r="P59" s="18">
        <v>433</v>
      </c>
      <c r="Q59" s="19">
        <v>439</v>
      </c>
      <c r="R59" s="18">
        <v>439</v>
      </c>
      <c r="S59" s="18">
        <v>434</v>
      </c>
      <c r="T59" s="18">
        <v>423</v>
      </c>
      <c r="U59" s="18">
        <v>407</v>
      </c>
      <c r="V59" s="18">
        <v>386</v>
      </c>
      <c r="W59" s="18">
        <v>360</v>
      </c>
      <c r="X59" s="18">
        <v>331</v>
      </c>
      <c r="Y59" s="18">
        <v>300</v>
      </c>
      <c r="Z59" s="18">
        <v>270</v>
      </c>
      <c r="AA59" s="18">
        <v>239</v>
      </c>
      <c r="AB59" s="18">
        <v>208</v>
      </c>
      <c r="AC59" s="18">
        <v>176</v>
      </c>
      <c r="AD59" s="20">
        <v>145</v>
      </c>
      <c r="AE59" s="18">
        <v>113</v>
      </c>
    </row>
    <row r="60" spans="1:31">
      <c r="A60" s="17">
        <v>75</v>
      </c>
      <c r="B60">
        <v>39</v>
      </c>
      <c r="C60">
        <v>66</v>
      </c>
      <c r="D60">
        <v>97</v>
      </c>
      <c r="E60">
        <v>130</v>
      </c>
      <c r="F60" s="18">
        <v>163</v>
      </c>
      <c r="G60" s="18">
        <v>197</v>
      </c>
      <c r="H60" s="18">
        <v>231</v>
      </c>
      <c r="I60" s="18">
        <v>264</v>
      </c>
      <c r="J60" s="18">
        <v>297</v>
      </c>
      <c r="K60" s="18">
        <v>330</v>
      </c>
      <c r="L60" s="18">
        <v>362</v>
      </c>
      <c r="M60" s="18">
        <v>390</v>
      </c>
      <c r="N60" s="18">
        <v>412</v>
      </c>
      <c r="O60" s="18">
        <v>429</v>
      </c>
      <c r="P60" s="18">
        <v>440</v>
      </c>
      <c r="Q60" s="19">
        <v>445</v>
      </c>
      <c r="R60" s="18">
        <v>445</v>
      </c>
      <c r="S60" s="18">
        <v>440</v>
      </c>
      <c r="T60" s="18">
        <v>430</v>
      </c>
      <c r="U60" s="18">
        <v>414</v>
      </c>
      <c r="V60" s="18">
        <v>392</v>
      </c>
      <c r="W60" s="18">
        <v>365</v>
      </c>
      <c r="X60" s="18">
        <v>334</v>
      </c>
      <c r="Y60" s="18">
        <v>301</v>
      </c>
      <c r="Z60" s="18">
        <v>269</v>
      </c>
      <c r="AA60" s="18">
        <v>236</v>
      </c>
      <c r="AB60" s="18">
        <v>204</v>
      </c>
      <c r="AC60" s="18">
        <v>171</v>
      </c>
      <c r="AD60" s="20">
        <v>138</v>
      </c>
      <c r="AE60" s="18">
        <v>106</v>
      </c>
    </row>
    <row r="61" spans="1:31">
      <c r="A61" s="17">
        <v>76</v>
      </c>
      <c r="B61">
        <v>32</v>
      </c>
      <c r="C61">
        <v>58</v>
      </c>
      <c r="D61">
        <v>89</v>
      </c>
      <c r="E61">
        <v>122</v>
      </c>
      <c r="F61" s="18">
        <v>157</v>
      </c>
      <c r="G61" s="18">
        <v>192</v>
      </c>
      <c r="H61" s="18">
        <v>227</v>
      </c>
      <c r="I61" s="18">
        <v>262</v>
      </c>
      <c r="J61" s="18">
        <v>298</v>
      </c>
      <c r="K61" s="18">
        <v>334</v>
      </c>
      <c r="L61" s="18">
        <v>368</v>
      </c>
      <c r="M61" s="18">
        <v>396</v>
      </c>
      <c r="N61" s="18">
        <v>419</v>
      </c>
      <c r="O61" s="18">
        <v>435</v>
      </c>
      <c r="P61" s="18">
        <v>446</v>
      </c>
      <c r="Q61" s="19">
        <v>451</v>
      </c>
      <c r="R61" s="18">
        <v>451</v>
      </c>
      <c r="S61" s="18">
        <v>446</v>
      </c>
      <c r="T61" s="18">
        <v>436</v>
      </c>
      <c r="U61" s="18">
        <v>420</v>
      </c>
      <c r="V61" s="18">
        <v>399</v>
      </c>
      <c r="W61" s="18">
        <v>371</v>
      </c>
      <c r="X61" s="18">
        <v>339</v>
      </c>
      <c r="Y61" s="18">
        <v>303</v>
      </c>
      <c r="Z61" s="18">
        <v>268</v>
      </c>
      <c r="AA61" s="18">
        <v>233</v>
      </c>
      <c r="AB61" s="18">
        <v>199</v>
      </c>
      <c r="AC61" s="18">
        <v>165</v>
      </c>
      <c r="AD61" s="20">
        <v>131</v>
      </c>
      <c r="AE61" s="18">
        <v>98</v>
      </c>
    </row>
    <row r="62" spans="1:31">
      <c r="A62" s="17">
        <v>77</v>
      </c>
      <c r="B62">
        <v>25</v>
      </c>
      <c r="C62">
        <v>49</v>
      </c>
      <c r="D62">
        <v>80</v>
      </c>
      <c r="E62">
        <v>114</v>
      </c>
      <c r="F62" s="18">
        <v>150</v>
      </c>
      <c r="G62" s="18">
        <v>187</v>
      </c>
      <c r="H62" s="18">
        <v>224</v>
      </c>
      <c r="I62" s="18">
        <v>261</v>
      </c>
      <c r="J62" s="18">
        <v>300</v>
      </c>
      <c r="K62" s="18">
        <v>339</v>
      </c>
      <c r="L62" s="18">
        <v>374</v>
      </c>
      <c r="M62" s="18">
        <v>402</v>
      </c>
      <c r="N62" s="18">
        <v>425</v>
      </c>
      <c r="O62" s="18">
        <v>441</v>
      </c>
      <c r="P62" s="18">
        <v>452</v>
      </c>
      <c r="Q62" s="19">
        <v>457</v>
      </c>
      <c r="R62" s="18">
        <v>457</v>
      </c>
      <c r="S62" s="18">
        <v>452</v>
      </c>
      <c r="T62" s="18">
        <v>442</v>
      </c>
      <c r="U62" s="18">
        <v>426</v>
      </c>
      <c r="V62" s="18">
        <v>405</v>
      </c>
      <c r="W62" s="18">
        <v>377</v>
      </c>
      <c r="X62" s="18">
        <v>344</v>
      </c>
      <c r="Y62" s="18">
        <v>306</v>
      </c>
      <c r="Z62" s="18">
        <v>268</v>
      </c>
      <c r="AA62" s="18">
        <v>231</v>
      </c>
      <c r="AB62" s="18">
        <v>194</v>
      </c>
      <c r="AC62" s="18">
        <v>158</v>
      </c>
      <c r="AD62" s="20">
        <v>123</v>
      </c>
      <c r="AE62" s="18">
        <v>90</v>
      </c>
    </row>
    <row r="63" spans="1:31">
      <c r="A63" s="17">
        <v>78</v>
      </c>
      <c r="B63">
        <v>18</v>
      </c>
      <c r="C63">
        <v>41</v>
      </c>
      <c r="D63">
        <v>71</v>
      </c>
      <c r="E63">
        <v>106</v>
      </c>
      <c r="F63" s="18">
        <v>143</v>
      </c>
      <c r="G63" s="18">
        <v>182</v>
      </c>
      <c r="H63" s="18">
        <v>221</v>
      </c>
      <c r="I63" s="18">
        <v>261</v>
      </c>
      <c r="J63" s="18">
        <v>303</v>
      </c>
      <c r="K63" s="18">
        <v>344</v>
      </c>
      <c r="L63" s="18">
        <v>379</v>
      </c>
      <c r="M63" s="18">
        <v>408</v>
      </c>
      <c r="N63" s="18">
        <v>431</v>
      </c>
      <c r="O63" s="18">
        <v>447</v>
      </c>
      <c r="P63" s="18">
        <v>457</v>
      </c>
      <c r="Q63" s="19">
        <v>463</v>
      </c>
      <c r="R63" s="18">
        <v>463</v>
      </c>
      <c r="S63" s="18">
        <v>458</v>
      </c>
      <c r="T63" s="18">
        <v>448</v>
      </c>
      <c r="U63" s="18">
        <v>432</v>
      </c>
      <c r="V63" s="18">
        <v>411</v>
      </c>
      <c r="W63" s="18">
        <v>383</v>
      </c>
      <c r="X63" s="18">
        <v>349</v>
      </c>
      <c r="Y63" s="18">
        <v>310</v>
      </c>
      <c r="Z63" s="18">
        <v>269</v>
      </c>
      <c r="AA63" s="18">
        <v>228</v>
      </c>
      <c r="AB63" s="18">
        <v>190</v>
      </c>
      <c r="AC63" s="18">
        <v>152</v>
      </c>
      <c r="AD63" s="20">
        <v>116</v>
      </c>
      <c r="AE63" s="18">
        <v>81</v>
      </c>
    </row>
    <row r="64" spans="1:31">
      <c r="A64" s="17">
        <v>79</v>
      </c>
      <c r="B64">
        <v>12</v>
      </c>
      <c r="C64">
        <v>33</v>
      </c>
      <c r="D64">
        <v>63</v>
      </c>
      <c r="E64">
        <v>98</v>
      </c>
      <c r="F64" s="18">
        <v>136</v>
      </c>
      <c r="G64" s="18">
        <v>176</v>
      </c>
      <c r="H64" s="18">
        <v>218</v>
      </c>
      <c r="I64" s="18">
        <v>262</v>
      </c>
      <c r="J64" s="18">
        <v>307</v>
      </c>
      <c r="K64" s="18">
        <v>349</v>
      </c>
      <c r="L64" s="18">
        <v>385</v>
      </c>
      <c r="M64" s="18">
        <v>414</v>
      </c>
      <c r="N64" s="18">
        <v>436</v>
      </c>
      <c r="O64" s="18">
        <v>452</v>
      </c>
      <c r="P64" s="18">
        <v>462</v>
      </c>
      <c r="Q64" s="19">
        <v>467</v>
      </c>
      <c r="R64" s="18">
        <v>468</v>
      </c>
      <c r="S64" s="18">
        <v>463</v>
      </c>
      <c r="T64" s="18">
        <v>453</v>
      </c>
      <c r="U64" s="18">
        <v>437</v>
      </c>
      <c r="V64" s="18">
        <v>416</v>
      </c>
      <c r="W64" s="18">
        <v>389</v>
      </c>
      <c r="X64" s="18">
        <v>355</v>
      </c>
      <c r="Y64" s="18">
        <v>314</v>
      </c>
      <c r="Z64" s="18">
        <v>270</v>
      </c>
      <c r="AA64" s="18">
        <v>226</v>
      </c>
      <c r="AB64" s="18">
        <v>185</v>
      </c>
      <c r="AC64" s="18">
        <v>146</v>
      </c>
      <c r="AD64" s="20">
        <v>108</v>
      </c>
      <c r="AE64" s="18">
        <v>73</v>
      </c>
    </row>
    <row r="65" spans="1:31">
      <c r="A65" s="17">
        <v>80</v>
      </c>
      <c r="B65" s="41">
        <v>8</v>
      </c>
      <c r="C65" s="41">
        <v>26</v>
      </c>
      <c r="D65" s="41">
        <v>54</v>
      </c>
      <c r="E65" s="41">
        <v>89</v>
      </c>
      <c r="F65" s="19">
        <v>128</v>
      </c>
      <c r="G65" s="19">
        <v>171</v>
      </c>
      <c r="H65" s="19">
        <v>215</v>
      </c>
      <c r="I65" s="19">
        <v>263</v>
      </c>
      <c r="J65" s="19">
        <v>311</v>
      </c>
      <c r="K65" s="19">
        <v>355</v>
      </c>
      <c r="L65" s="19">
        <v>391</v>
      </c>
      <c r="M65" s="19">
        <v>419</v>
      </c>
      <c r="N65" s="19">
        <v>441</v>
      </c>
      <c r="O65" s="19">
        <v>457</v>
      </c>
      <c r="P65" s="19">
        <v>467</v>
      </c>
      <c r="Q65" s="19">
        <v>472</v>
      </c>
      <c r="R65" s="19">
        <v>472</v>
      </c>
      <c r="S65" s="19">
        <v>467</v>
      </c>
      <c r="T65" s="19">
        <v>457</v>
      </c>
      <c r="U65" s="19">
        <v>442</v>
      </c>
      <c r="V65" s="19">
        <v>421</v>
      </c>
      <c r="W65" s="19">
        <v>394</v>
      </c>
      <c r="X65" s="19">
        <v>360</v>
      </c>
      <c r="Y65" s="19">
        <v>319</v>
      </c>
      <c r="Z65" s="19">
        <v>273</v>
      </c>
      <c r="AA65" s="19">
        <v>225</v>
      </c>
      <c r="AB65" s="19">
        <v>180</v>
      </c>
      <c r="AC65" s="19">
        <v>139</v>
      </c>
      <c r="AD65" s="21">
        <v>99</v>
      </c>
      <c r="AE65" s="19">
        <v>64</v>
      </c>
    </row>
    <row r="66" spans="1:31">
      <c r="A66" s="17">
        <v>81</v>
      </c>
      <c r="B66">
        <v>4</v>
      </c>
      <c r="C66">
        <v>19</v>
      </c>
      <c r="D66">
        <v>45</v>
      </c>
      <c r="E66">
        <v>80</v>
      </c>
      <c r="F66" s="18">
        <v>121</v>
      </c>
      <c r="G66" s="18">
        <v>165</v>
      </c>
      <c r="H66" s="18">
        <v>214</v>
      </c>
      <c r="I66" s="18">
        <v>266</v>
      </c>
      <c r="J66" s="18">
        <v>316</v>
      </c>
      <c r="K66" s="18">
        <v>360</v>
      </c>
      <c r="L66" s="18">
        <v>396</v>
      </c>
      <c r="M66" s="18">
        <v>424</v>
      </c>
      <c r="N66" s="18">
        <v>446</v>
      </c>
      <c r="O66" s="18">
        <v>461</v>
      </c>
      <c r="P66" s="18">
        <v>471</v>
      </c>
      <c r="Q66" s="19">
        <v>476</v>
      </c>
      <c r="R66" s="18">
        <v>476</v>
      </c>
      <c r="S66" s="18">
        <v>471</v>
      </c>
      <c r="T66" s="18">
        <v>462</v>
      </c>
      <c r="U66" s="18">
        <v>447</v>
      </c>
      <c r="V66" s="18">
        <v>426</v>
      </c>
      <c r="W66" s="18">
        <v>399</v>
      </c>
      <c r="X66" s="18">
        <v>365</v>
      </c>
      <c r="Y66" s="18">
        <v>324</v>
      </c>
      <c r="Z66" s="18">
        <v>276</v>
      </c>
      <c r="AA66" s="18">
        <v>225</v>
      </c>
      <c r="AB66" s="18">
        <v>176</v>
      </c>
      <c r="AC66" s="18">
        <v>132</v>
      </c>
      <c r="AD66" s="20">
        <v>91</v>
      </c>
      <c r="AE66" s="18">
        <v>55</v>
      </c>
    </row>
    <row r="67" spans="1:31">
      <c r="A67" s="17">
        <v>82</v>
      </c>
      <c r="B67">
        <v>2</v>
      </c>
      <c r="C67">
        <v>13</v>
      </c>
      <c r="D67">
        <v>37</v>
      </c>
      <c r="E67">
        <v>71</v>
      </c>
      <c r="F67" s="18">
        <v>113</v>
      </c>
      <c r="G67" s="18">
        <v>160</v>
      </c>
      <c r="H67" s="18">
        <v>213</v>
      </c>
      <c r="I67" s="18">
        <v>269</v>
      </c>
      <c r="J67" s="18">
        <v>320</v>
      </c>
      <c r="K67" s="18">
        <v>364</v>
      </c>
      <c r="L67" s="18">
        <v>400</v>
      </c>
      <c r="M67" s="18">
        <v>428</v>
      </c>
      <c r="N67" s="18">
        <v>450</v>
      </c>
      <c r="O67" s="18">
        <v>465</v>
      </c>
      <c r="P67" s="18">
        <v>475</v>
      </c>
      <c r="Q67" s="19">
        <v>480</v>
      </c>
      <c r="R67" s="18">
        <v>480</v>
      </c>
      <c r="S67" s="18">
        <v>475</v>
      </c>
      <c r="T67" s="18">
        <v>465</v>
      </c>
      <c r="U67" s="18">
        <v>451</v>
      </c>
      <c r="V67" s="18">
        <v>430</v>
      </c>
      <c r="W67" s="18">
        <v>404</v>
      </c>
      <c r="X67" s="18">
        <v>370</v>
      </c>
      <c r="Y67" s="18">
        <v>328</v>
      </c>
      <c r="Z67" s="18">
        <v>279</v>
      </c>
      <c r="AA67" s="18">
        <v>225</v>
      </c>
      <c r="AB67" s="18">
        <v>172</v>
      </c>
      <c r="AC67" s="18">
        <v>125</v>
      </c>
      <c r="AD67" s="20">
        <v>82</v>
      </c>
      <c r="AE67" s="18">
        <v>46</v>
      </c>
    </row>
    <row r="68" spans="1:31">
      <c r="A68" s="17">
        <v>83</v>
      </c>
      <c r="B68">
        <v>0</v>
      </c>
      <c r="C68">
        <v>8</v>
      </c>
      <c r="D68">
        <v>28</v>
      </c>
      <c r="E68">
        <v>62</v>
      </c>
      <c r="F68" s="18">
        <v>105</v>
      </c>
      <c r="G68" s="18">
        <v>156</v>
      </c>
      <c r="H68" s="18">
        <v>213</v>
      </c>
      <c r="I68" s="18">
        <v>272</v>
      </c>
      <c r="J68" s="18">
        <v>325</v>
      </c>
      <c r="K68" s="18">
        <v>369</v>
      </c>
      <c r="L68" s="18">
        <v>404</v>
      </c>
      <c r="M68" s="18">
        <v>432</v>
      </c>
      <c r="N68" s="18">
        <v>453</v>
      </c>
      <c r="O68" s="18">
        <v>468</v>
      </c>
      <c r="P68" s="18">
        <v>478</v>
      </c>
      <c r="Q68" s="19">
        <v>483</v>
      </c>
      <c r="R68" s="18">
        <v>483</v>
      </c>
      <c r="S68" s="18">
        <v>478</v>
      </c>
      <c r="T68" s="18">
        <v>469</v>
      </c>
      <c r="U68" s="18">
        <v>454</v>
      </c>
      <c r="V68" s="18">
        <v>434</v>
      </c>
      <c r="W68" s="18">
        <v>407</v>
      </c>
      <c r="X68" s="18">
        <v>374</v>
      </c>
      <c r="Y68" s="18">
        <v>332</v>
      </c>
      <c r="Z68" s="18">
        <v>283</v>
      </c>
      <c r="AA68" s="18">
        <v>226</v>
      </c>
      <c r="AB68" s="18">
        <v>169</v>
      </c>
      <c r="AC68" s="18">
        <v>117</v>
      </c>
      <c r="AD68" s="20">
        <v>73</v>
      </c>
      <c r="AE68" s="18">
        <v>37</v>
      </c>
    </row>
    <row r="69" spans="1:31">
      <c r="A69" s="17">
        <v>84</v>
      </c>
      <c r="B69">
        <v>0</v>
      </c>
      <c r="C69">
        <v>4</v>
      </c>
      <c r="D69">
        <v>21</v>
      </c>
      <c r="E69">
        <v>53</v>
      </c>
      <c r="F69" s="18">
        <v>97</v>
      </c>
      <c r="G69" s="18">
        <v>152</v>
      </c>
      <c r="H69" s="18">
        <v>214</v>
      </c>
      <c r="I69" s="18">
        <v>275</v>
      </c>
      <c r="J69" s="18">
        <v>328</v>
      </c>
      <c r="K69" s="18">
        <v>372</v>
      </c>
      <c r="L69" s="18">
        <v>408</v>
      </c>
      <c r="M69" s="18">
        <v>435</v>
      </c>
      <c r="N69" s="18">
        <v>456</v>
      </c>
      <c r="O69" s="18">
        <v>471</v>
      </c>
      <c r="P69" s="18">
        <v>481</v>
      </c>
      <c r="Q69" s="19">
        <v>485</v>
      </c>
      <c r="R69" s="18">
        <v>485</v>
      </c>
      <c r="S69" s="18">
        <v>481</v>
      </c>
      <c r="T69" s="18">
        <v>471</v>
      </c>
      <c r="U69" s="18">
        <v>457</v>
      </c>
      <c r="V69" s="18">
        <v>437</v>
      </c>
      <c r="W69" s="18">
        <v>411</v>
      </c>
      <c r="X69" s="18">
        <v>378</v>
      </c>
      <c r="Y69" s="18">
        <v>336</v>
      </c>
      <c r="Z69" s="18">
        <v>286</v>
      </c>
      <c r="AA69" s="18">
        <v>228</v>
      </c>
      <c r="AB69" s="18">
        <v>167</v>
      </c>
      <c r="AC69" s="18">
        <v>111</v>
      </c>
      <c r="AD69" s="20">
        <v>65</v>
      </c>
      <c r="AE69" s="18">
        <v>29</v>
      </c>
    </row>
    <row r="70" spans="1:31">
      <c r="A70" s="17">
        <v>85</v>
      </c>
      <c r="B70">
        <v>0</v>
      </c>
      <c r="C70">
        <v>2</v>
      </c>
      <c r="D70">
        <v>14</v>
      </c>
      <c r="E70">
        <v>44</v>
      </c>
      <c r="F70" s="18">
        <v>90</v>
      </c>
      <c r="G70" s="18">
        <v>150</v>
      </c>
      <c r="H70" s="18">
        <v>216</v>
      </c>
      <c r="I70" s="18">
        <v>278</v>
      </c>
      <c r="J70" s="18">
        <v>332</v>
      </c>
      <c r="K70" s="18">
        <v>376</v>
      </c>
      <c r="L70" s="18">
        <v>411</v>
      </c>
      <c r="M70" s="18">
        <v>438</v>
      </c>
      <c r="N70" s="18">
        <v>459</v>
      </c>
      <c r="O70" s="18">
        <v>473</v>
      </c>
      <c r="P70" s="18">
        <v>483</v>
      </c>
      <c r="Q70" s="19">
        <v>488</v>
      </c>
      <c r="R70" s="18">
        <v>488</v>
      </c>
      <c r="S70" s="18">
        <v>483</v>
      </c>
      <c r="T70" s="18">
        <v>474</v>
      </c>
      <c r="U70" s="18">
        <v>460</v>
      </c>
      <c r="V70" s="18">
        <v>440</v>
      </c>
      <c r="W70" s="18">
        <v>414</v>
      </c>
      <c r="X70" s="18">
        <v>381</v>
      </c>
      <c r="Y70" s="18">
        <v>340</v>
      </c>
      <c r="Z70" s="18">
        <v>289</v>
      </c>
      <c r="AA70" s="18">
        <v>230</v>
      </c>
      <c r="AB70" s="18">
        <v>166</v>
      </c>
      <c r="AC70" s="18">
        <v>104</v>
      </c>
      <c r="AD70" s="20">
        <v>56</v>
      </c>
      <c r="AE70" s="18">
        <v>22</v>
      </c>
    </row>
    <row r="71" spans="1:31">
      <c r="A71" s="17">
        <v>86</v>
      </c>
      <c r="B71">
        <v>0</v>
      </c>
      <c r="C71">
        <v>0</v>
      </c>
      <c r="D71">
        <v>9</v>
      </c>
      <c r="E71">
        <v>35</v>
      </c>
      <c r="F71" s="18">
        <v>83</v>
      </c>
      <c r="G71" s="18">
        <v>148</v>
      </c>
      <c r="H71" s="18">
        <v>217</v>
      </c>
      <c r="I71" s="18">
        <v>281</v>
      </c>
      <c r="J71" s="18">
        <v>335</v>
      </c>
      <c r="K71" s="18">
        <v>378</v>
      </c>
      <c r="L71" s="18">
        <v>413</v>
      </c>
      <c r="M71" s="18">
        <v>440</v>
      </c>
      <c r="N71" s="18">
        <v>461</v>
      </c>
      <c r="O71" s="18">
        <v>475</v>
      </c>
      <c r="P71" s="18">
        <v>485</v>
      </c>
      <c r="Q71" s="19">
        <v>490</v>
      </c>
      <c r="R71" s="18">
        <v>490</v>
      </c>
      <c r="S71" s="18">
        <v>485</v>
      </c>
      <c r="T71" s="18">
        <v>476</v>
      </c>
      <c r="U71" s="18">
        <v>462</v>
      </c>
      <c r="V71" s="18">
        <v>442</v>
      </c>
      <c r="W71" s="18">
        <v>416</v>
      </c>
      <c r="X71" s="18">
        <v>383</v>
      </c>
      <c r="Y71" s="18">
        <v>342</v>
      </c>
      <c r="Z71" s="18">
        <v>292</v>
      </c>
      <c r="AA71" s="18">
        <v>232</v>
      </c>
      <c r="AB71" s="18">
        <v>165</v>
      </c>
      <c r="AC71" s="18">
        <v>100</v>
      </c>
      <c r="AD71" s="20">
        <v>47</v>
      </c>
      <c r="AE71" s="18">
        <v>15</v>
      </c>
    </row>
    <row r="72" spans="1:31">
      <c r="A72" s="17">
        <v>87</v>
      </c>
      <c r="B72">
        <v>0</v>
      </c>
      <c r="C72">
        <v>0</v>
      </c>
      <c r="D72">
        <v>5</v>
      </c>
      <c r="E72">
        <v>28</v>
      </c>
      <c r="F72" s="18">
        <v>78</v>
      </c>
      <c r="G72" s="18">
        <v>147</v>
      </c>
      <c r="H72" s="18">
        <v>219</v>
      </c>
      <c r="I72" s="18">
        <v>283</v>
      </c>
      <c r="J72" s="18">
        <v>337</v>
      </c>
      <c r="K72" s="18">
        <v>380</v>
      </c>
      <c r="L72" s="18">
        <v>415</v>
      </c>
      <c r="M72" s="18">
        <v>442</v>
      </c>
      <c r="N72" s="18">
        <v>462</v>
      </c>
      <c r="O72" s="18">
        <v>477</v>
      </c>
      <c r="P72" s="18">
        <v>486</v>
      </c>
      <c r="Q72" s="19">
        <v>491</v>
      </c>
      <c r="R72" s="18">
        <v>491</v>
      </c>
      <c r="S72" s="18">
        <v>486</v>
      </c>
      <c r="T72" s="18">
        <v>477</v>
      </c>
      <c r="U72" s="18">
        <v>463</v>
      </c>
      <c r="V72" s="18">
        <v>444</v>
      </c>
      <c r="W72" s="18">
        <v>418</v>
      </c>
      <c r="X72" s="18">
        <v>385</v>
      </c>
      <c r="Y72" s="18">
        <v>344</v>
      </c>
      <c r="Z72" s="18">
        <v>294</v>
      </c>
      <c r="AA72" s="18">
        <v>234</v>
      </c>
      <c r="AB72" s="18">
        <v>165</v>
      </c>
      <c r="AC72" s="18">
        <v>96</v>
      </c>
      <c r="AD72" s="20">
        <v>40</v>
      </c>
      <c r="AE72" s="18">
        <v>9</v>
      </c>
    </row>
    <row r="73" spans="1:31">
      <c r="A73" s="17">
        <v>88</v>
      </c>
      <c r="B73">
        <v>0</v>
      </c>
      <c r="C73">
        <v>0</v>
      </c>
      <c r="D73">
        <v>2</v>
      </c>
      <c r="E73">
        <v>21</v>
      </c>
      <c r="F73" s="18">
        <v>74</v>
      </c>
      <c r="G73" s="18">
        <v>146</v>
      </c>
      <c r="H73" s="18">
        <v>220</v>
      </c>
      <c r="I73" s="18">
        <v>285</v>
      </c>
      <c r="J73" s="18">
        <v>338</v>
      </c>
      <c r="K73" s="18">
        <v>382</v>
      </c>
      <c r="L73" s="18">
        <v>416</v>
      </c>
      <c r="M73" s="18">
        <v>443</v>
      </c>
      <c r="N73" s="18">
        <v>464</v>
      </c>
      <c r="O73" s="18">
        <v>478</v>
      </c>
      <c r="P73" s="18">
        <v>487</v>
      </c>
      <c r="Q73" s="19">
        <v>492</v>
      </c>
      <c r="R73" s="18">
        <v>492</v>
      </c>
      <c r="S73" s="18">
        <v>487</v>
      </c>
      <c r="T73" s="18">
        <v>478</v>
      </c>
      <c r="U73" s="18">
        <v>464</v>
      </c>
      <c r="V73" s="18">
        <v>445</v>
      </c>
      <c r="W73" s="18">
        <v>419</v>
      </c>
      <c r="X73" s="18">
        <v>387</v>
      </c>
      <c r="Y73" s="18">
        <v>346</v>
      </c>
      <c r="Z73" s="18">
        <v>296</v>
      </c>
      <c r="AA73" s="18">
        <v>235</v>
      </c>
      <c r="AB73" s="18">
        <v>166</v>
      </c>
      <c r="AC73" s="18">
        <v>93</v>
      </c>
      <c r="AD73" s="20">
        <v>34</v>
      </c>
      <c r="AE73" s="18">
        <v>5</v>
      </c>
    </row>
    <row r="74" spans="1:31">
      <c r="A74" s="17">
        <v>89</v>
      </c>
      <c r="B74">
        <v>0</v>
      </c>
      <c r="C74">
        <v>0</v>
      </c>
      <c r="D74">
        <v>0</v>
      </c>
      <c r="E74">
        <v>18</v>
      </c>
      <c r="F74" s="18">
        <v>71</v>
      </c>
      <c r="G74" s="18">
        <v>146</v>
      </c>
      <c r="H74" s="18">
        <v>221</v>
      </c>
      <c r="I74" s="18">
        <v>286</v>
      </c>
      <c r="J74" s="18">
        <v>339</v>
      </c>
      <c r="K74" s="18">
        <v>383</v>
      </c>
      <c r="L74" s="18">
        <v>417</v>
      </c>
      <c r="M74" s="18">
        <v>444</v>
      </c>
      <c r="N74" s="18">
        <v>464</v>
      </c>
      <c r="O74" s="18">
        <v>479</v>
      </c>
      <c r="P74" s="18">
        <v>488</v>
      </c>
      <c r="Q74" s="19">
        <v>493</v>
      </c>
      <c r="R74" s="18">
        <v>493</v>
      </c>
      <c r="S74" s="18">
        <v>488</v>
      </c>
      <c r="T74" s="18">
        <v>479</v>
      </c>
      <c r="U74" s="18">
        <v>465</v>
      </c>
      <c r="V74" s="18">
        <v>446</v>
      </c>
      <c r="W74" s="18">
        <v>420</v>
      </c>
      <c r="X74" s="18">
        <v>388</v>
      </c>
      <c r="Y74" s="18">
        <v>347</v>
      </c>
      <c r="Z74" s="18">
        <v>297</v>
      </c>
      <c r="AA74" s="18">
        <v>236</v>
      </c>
      <c r="AB74" s="18">
        <v>166</v>
      </c>
      <c r="AC74" s="18">
        <v>91</v>
      </c>
      <c r="AD74" s="20">
        <v>30</v>
      </c>
      <c r="AE74" s="18">
        <v>2</v>
      </c>
    </row>
  </sheetData>
  <mergeCells count="3">
    <mergeCell ref="F12:AE12"/>
    <mergeCell ref="B12:E12"/>
    <mergeCell ref="B13:AE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5"/>
  <sheetViews>
    <sheetView workbookViewId="0"/>
  </sheetViews>
  <sheetFormatPr defaultRowHeight="15"/>
  <cols>
    <col min="1" max="1" width="10.140625" bestFit="1" customWidth="1"/>
    <col min="2" max="31" width="4" customWidth="1"/>
  </cols>
  <sheetData>
    <row r="1" spans="1:31">
      <c r="A1" s="26" t="s">
        <v>76</v>
      </c>
    </row>
    <row r="2" spans="1:31">
      <c r="B2" t="s">
        <v>30</v>
      </c>
    </row>
    <row r="3" spans="1:31">
      <c r="B3" t="s">
        <v>28</v>
      </c>
    </row>
    <row r="4" spans="1:31">
      <c r="B4" t="s">
        <v>29</v>
      </c>
    </row>
    <row r="5" spans="1:31">
      <c r="B5" t="s">
        <v>27</v>
      </c>
    </row>
    <row r="6" spans="1:31">
      <c r="B6" t="s">
        <v>31</v>
      </c>
    </row>
    <row r="7" spans="1:31">
      <c r="B7" t="s">
        <v>32</v>
      </c>
    </row>
    <row r="8" spans="1:31">
      <c r="B8" t="s">
        <v>33</v>
      </c>
    </row>
    <row r="9" spans="1:31">
      <c r="B9" t="s">
        <v>34</v>
      </c>
    </row>
    <row r="10" spans="1:31">
      <c r="B10" t="s">
        <v>35</v>
      </c>
    </row>
    <row r="12" spans="1:31">
      <c r="B12" s="103" t="s">
        <v>102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>
      <c r="B13" s="103" t="s">
        <v>37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>
      <c r="B14" s="101" t="s">
        <v>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>
      <c r="A15" s="14" t="s">
        <v>26</v>
      </c>
      <c r="B15" s="15">
        <v>42433</v>
      </c>
      <c r="C15" s="14">
        <v>11</v>
      </c>
      <c r="D15" s="14">
        <v>18</v>
      </c>
      <c r="E15" s="14">
        <v>25</v>
      </c>
      <c r="F15" s="15">
        <v>42461</v>
      </c>
      <c r="G15" s="14">
        <v>8</v>
      </c>
      <c r="H15" s="14">
        <v>15</v>
      </c>
      <c r="I15" s="14">
        <v>22</v>
      </c>
      <c r="J15" s="14">
        <v>29</v>
      </c>
      <c r="K15" s="15">
        <v>42496</v>
      </c>
      <c r="L15" s="14">
        <v>13</v>
      </c>
      <c r="M15" s="14">
        <v>20</v>
      </c>
      <c r="N15" s="14">
        <v>27</v>
      </c>
      <c r="O15" s="15">
        <v>42524</v>
      </c>
      <c r="P15" s="14">
        <v>10</v>
      </c>
      <c r="Q15" s="14">
        <v>17</v>
      </c>
      <c r="R15" s="14">
        <v>24</v>
      </c>
      <c r="S15" s="15">
        <v>42552</v>
      </c>
      <c r="T15" s="14">
        <v>8</v>
      </c>
      <c r="U15" s="14">
        <v>15</v>
      </c>
      <c r="V15" s="14">
        <v>22</v>
      </c>
      <c r="W15" s="14">
        <v>29</v>
      </c>
      <c r="X15" s="15">
        <v>42587</v>
      </c>
      <c r="Y15" s="14">
        <v>12</v>
      </c>
      <c r="Z15" s="14">
        <v>19</v>
      </c>
      <c r="AA15" s="14">
        <v>26</v>
      </c>
      <c r="AB15" s="15">
        <v>42615</v>
      </c>
      <c r="AC15" s="14">
        <v>9</v>
      </c>
      <c r="AD15" s="16">
        <v>16</v>
      </c>
      <c r="AE15" s="14">
        <v>23</v>
      </c>
    </row>
    <row r="16" spans="1:31">
      <c r="A16" s="17">
        <v>30</v>
      </c>
      <c r="B16" s="18">
        <f>'Total Solar Radiation'!B15/4.93</f>
        <v>53.549695740365117</v>
      </c>
      <c r="C16" s="18">
        <f>'Total Solar Radiation'!C15/4.93</f>
        <v>55.375253549695742</v>
      </c>
      <c r="D16" s="18">
        <f>'Total Solar Radiation'!D15/4.93</f>
        <v>56.997971602434077</v>
      </c>
      <c r="E16" s="18">
        <f>'Total Solar Radiation'!E15/4.93</f>
        <v>58.417849898580123</v>
      </c>
      <c r="F16" s="18">
        <f>'Total Solar Radiation'!F15/4.93</f>
        <v>59.837728194726168</v>
      </c>
      <c r="G16" s="18">
        <f>'Total Solar Radiation'!G15/4.93</f>
        <v>61.257606490872213</v>
      </c>
      <c r="H16" s="18">
        <f>'Total Solar Radiation'!H15/4.93</f>
        <v>62.474645030425968</v>
      </c>
      <c r="I16" s="18">
        <f>'Total Solar Radiation'!I15/4.93</f>
        <v>63.488843813387426</v>
      </c>
      <c r="J16" s="18">
        <f>'Total Solar Radiation'!J15/4.93</f>
        <v>64.503042596348891</v>
      </c>
      <c r="K16" s="18">
        <f>'Total Solar Radiation'!K15/4.93</f>
        <v>65.314401622718051</v>
      </c>
      <c r="L16" s="18">
        <f>'Total Solar Radiation'!L15/4.93</f>
        <v>65.922920892494929</v>
      </c>
      <c r="M16" s="18">
        <f>'Total Solar Radiation'!M15/4.93</f>
        <v>66.531440162271807</v>
      </c>
      <c r="N16" s="18">
        <f>'Total Solar Radiation'!N15/4.93</f>
        <v>67.139959432048684</v>
      </c>
      <c r="O16" s="18">
        <f>'Total Solar Radiation'!O15/4.93</f>
        <v>67.342799188640981</v>
      </c>
      <c r="P16" s="18">
        <f>'Total Solar Radiation'!P15/4.93</f>
        <v>67.545638945233264</v>
      </c>
      <c r="Q16" s="18">
        <f>'Total Solar Radiation'!Q15/4.93</f>
        <v>67.748478701825562</v>
      </c>
      <c r="R16" s="18">
        <f>'Total Solar Radiation'!R15/4.93</f>
        <v>67.545638945233264</v>
      </c>
      <c r="S16" s="18">
        <f>'Total Solar Radiation'!S15/4.93</f>
        <v>67.545638945233264</v>
      </c>
      <c r="T16" s="18">
        <f>'Total Solar Radiation'!T15/4.93</f>
        <v>67.139959432048684</v>
      </c>
      <c r="U16" s="18">
        <f>'Total Solar Radiation'!U15/4.93</f>
        <v>66.734279918864104</v>
      </c>
      <c r="V16" s="18">
        <f>'Total Solar Radiation'!V15/4.93</f>
        <v>66.125760649087226</v>
      </c>
      <c r="W16" s="18">
        <f>'Total Solar Radiation'!W15/4.93</f>
        <v>65.517241379310349</v>
      </c>
      <c r="X16" s="18">
        <f>'Total Solar Radiation'!X15/4.93</f>
        <v>64.705882352941174</v>
      </c>
      <c r="Y16" s="18">
        <f>'Total Solar Radiation'!Y15/4.93</f>
        <v>63.894523326572013</v>
      </c>
      <c r="Z16" s="18">
        <f>'Total Solar Radiation'!Z15/4.93</f>
        <v>62.880324543610548</v>
      </c>
      <c r="AA16" s="18">
        <f>'Total Solar Radiation'!AA15/4.93</f>
        <v>61.866125760649091</v>
      </c>
      <c r="AB16" s="18">
        <f>'Total Solar Radiation'!AB15/4.93</f>
        <v>60.649087221095336</v>
      </c>
      <c r="AC16" s="18">
        <f>'Total Solar Radiation'!AC15/4.93</f>
        <v>59.432048681541588</v>
      </c>
      <c r="AD16" s="18">
        <f>'Total Solar Radiation'!AD15/4.93</f>
        <v>58.012170385395542</v>
      </c>
      <c r="AE16" s="18">
        <f>'Total Solar Radiation'!AE15/4.93</f>
        <v>56.592292089249497</v>
      </c>
    </row>
    <row r="17" spans="1:31">
      <c r="A17" s="17">
        <v>31</v>
      </c>
      <c r="B17" s="18">
        <f>'Total Solar Radiation'!B16/4.93</f>
        <v>53.144016227180529</v>
      </c>
      <c r="C17" s="18">
        <f>'Total Solar Radiation'!C16/4.93</f>
        <v>54.969574036511162</v>
      </c>
      <c r="D17" s="18">
        <f>'Total Solar Radiation'!D16/4.93</f>
        <v>56.592292089249497</v>
      </c>
      <c r="E17" s="18">
        <f>'Total Solar Radiation'!E16/4.93</f>
        <v>58.215010141987833</v>
      </c>
      <c r="F17" s="18">
        <f>'Total Solar Radiation'!F16/4.93</f>
        <v>59.634888438133878</v>
      </c>
      <c r="G17" s="18">
        <f>'Total Solar Radiation'!G16/4.93</f>
        <v>61.054766734279923</v>
      </c>
      <c r="H17" s="18">
        <f>'Total Solar Radiation'!H16/4.93</f>
        <v>62.271805273833678</v>
      </c>
      <c r="I17" s="18">
        <f>'Total Solar Radiation'!I16/4.93</f>
        <v>63.488843813387426</v>
      </c>
      <c r="J17" s="18">
        <f>'Total Solar Radiation'!J16/4.93</f>
        <v>64.503042596348891</v>
      </c>
      <c r="K17" s="18">
        <f>'Total Solar Radiation'!K16/4.93</f>
        <v>65.314401622718051</v>
      </c>
      <c r="L17" s="18">
        <f>'Total Solar Radiation'!L16/4.93</f>
        <v>66.125760649087226</v>
      </c>
      <c r="M17" s="18">
        <f>'Total Solar Radiation'!M16/4.93</f>
        <v>66.734279918864104</v>
      </c>
      <c r="N17" s="18">
        <f>'Total Solar Radiation'!N16/4.93</f>
        <v>67.342799188640981</v>
      </c>
      <c r="O17" s="18">
        <f>'Total Solar Radiation'!O16/4.93</f>
        <v>67.545638945233264</v>
      </c>
      <c r="P17" s="18">
        <f>'Total Solar Radiation'!P16/4.93</f>
        <v>67.951318458417859</v>
      </c>
      <c r="Q17" s="18">
        <f>'Total Solar Radiation'!Q16/4.93</f>
        <v>67.951318458417859</v>
      </c>
      <c r="R17" s="18">
        <f>'Total Solar Radiation'!R16/4.93</f>
        <v>67.951318458417859</v>
      </c>
      <c r="S17" s="18">
        <f>'Total Solar Radiation'!S16/4.93</f>
        <v>67.748478701825562</v>
      </c>
      <c r="T17" s="18">
        <f>'Total Solar Radiation'!T16/4.93</f>
        <v>67.342799188640981</v>
      </c>
      <c r="U17" s="18">
        <f>'Total Solar Radiation'!U16/4.93</f>
        <v>66.937119675456387</v>
      </c>
      <c r="V17" s="18">
        <f>'Total Solar Radiation'!V16/4.93</f>
        <v>66.328600405679524</v>
      </c>
      <c r="W17" s="18">
        <f>'Total Solar Radiation'!W16/4.93</f>
        <v>65.720081135902646</v>
      </c>
      <c r="X17" s="18">
        <f>'Total Solar Radiation'!X16/4.93</f>
        <v>64.908722109533471</v>
      </c>
      <c r="Y17" s="18">
        <f>'Total Solar Radiation'!Y16/4.93</f>
        <v>63.894523326572013</v>
      </c>
      <c r="Z17" s="18">
        <f>'Total Solar Radiation'!Z16/4.93</f>
        <v>62.880324543610548</v>
      </c>
      <c r="AA17" s="18">
        <f>'Total Solar Radiation'!AA16/4.93</f>
        <v>61.866125760649091</v>
      </c>
      <c r="AB17" s="18">
        <f>'Total Solar Radiation'!AB16/4.93</f>
        <v>60.649087221095336</v>
      </c>
      <c r="AC17" s="18">
        <f>'Total Solar Radiation'!AC16/4.93</f>
        <v>59.22920892494929</v>
      </c>
      <c r="AD17" s="18">
        <f>'Total Solar Radiation'!AD16/4.93</f>
        <v>57.809330628803252</v>
      </c>
      <c r="AE17" s="18">
        <f>'Total Solar Radiation'!AE16/4.93</f>
        <v>56.18661257606491</v>
      </c>
    </row>
    <row r="18" spans="1:31">
      <c r="A18" s="17">
        <v>32</v>
      </c>
      <c r="B18" s="18">
        <f>'Total Solar Radiation'!B17/4.93</f>
        <v>52.738336713995949</v>
      </c>
      <c r="C18" s="18">
        <f>'Total Solar Radiation'!C17/4.93</f>
        <v>54.563894523326574</v>
      </c>
      <c r="D18" s="18">
        <f>'Total Solar Radiation'!D17/4.93</f>
        <v>56.18661257606491</v>
      </c>
      <c r="E18" s="18">
        <f>'Total Solar Radiation'!E17/4.93</f>
        <v>58.012170385395542</v>
      </c>
      <c r="F18" s="18">
        <f>'Total Solar Radiation'!F17/4.93</f>
        <v>59.432048681541588</v>
      </c>
      <c r="G18" s="18">
        <f>'Total Solar Radiation'!G17/4.93</f>
        <v>61.054766734279923</v>
      </c>
      <c r="H18" s="18">
        <f>'Total Solar Radiation'!H17/4.93</f>
        <v>62.271805273833678</v>
      </c>
      <c r="I18" s="18">
        <f>'Total Solar Radiation'!I17/4.93</f>
        <v>63.488843813387426</v>
      </c>
      <c r="J18" s="18">
        <f>'Total Solar Radiation'!J17/4.93</f>
        <v>64.503042596348891</v>
      </c>
      <c r="K18" s="18">
        <f>'Total Solar Radiation'!K17/4.93</f>
        <v>65.517241379310349</v>
      </c>
      <c r="L18" s="18">
        <f>'Total Solar Radiation'!L17/4.93</f>
        <v>66.328600405679524</v>
      </c>
      <c r="M18" s="18">
        <f>'Total Solar Radiation'!M17/4.93</f>
        <v>66.937119675456387</v>
      </c>
      <c r="N18" s="18">
        <f>'Total Solar Radiation'!N17/4.93</f>
        <v>67.545638945233264</v>
      </c>
      <c r="O18" s="18">
        <f>'Total Solar Radiation'!O17/4.93</f>
        <v>67.951318458417859</v>
      </c>
      <c r="P18" s="18">
        <f>'Total Solar Radiation'!P17/4.93</f>
        <v>68.154158215010142</v>
      </c>
      <c r="Q18" s="18">
        <f>'Total Solar Radiation'!Q17/4.93</f>
        <v>68.154158215010142</v>
      </c>
      <c r="R18" s="18">
        <f>'Total Solar Radiation'!R17/4.93</f>
        <v>68.154158215010142</v>
      </c>
      <c r="S18" s="18">
        <f>'Total Solar Radiation'!S17/4.93</f>
        <v>67.951318458417859</v>
      </c>
      <c r="T18" s="18">
        <f>'Total Solar Radiation'!T17/4.93</f>
        <v>67.748478701825562</v>
      </c>
      <c r="U18" s="18">
        <f>'Total Solar Radiation'!U17/4.93</f>
        <v>67.139959432048684</v>
      </c>
      <c r="V18" s="18">
        <f>'Total Solar Radiation'!V17/4.93</f>
        <v>66.531440162271807</v>
      </c>
      <c r="W18" s="18">
        <f>'Total Solar Radiation'!W17/4.93</f>
        <v>65.922920892494929</v>
      </c>
      <c r="X18" s="18">
        <f>'Total Solar Radiation'!X17/4.93</f>
        <v>64.908722109533471</v>
      </c>
      <c r="Y18" s="18">
        <f>'Total Solar Radiation'!Y17/4.93</f>
        <v>64.097363083164311</v>
      </c>
      <c r="Z18" s="18">
        <f>'Total Solar Radiation'!Z17/4.93</f>
        <v>62.880324543610548</v>
      </c>
      <c r="AA18" s="18">
        <f>'Total Solar Radiation'!AA17/4.93</f>
        <v>61.6632860040568</v>
      </c>
      <c r="AB18" s="18">
        <f>'Total Solar Radiation'!AB17/4.93</f>
        <v>60.446247464503045</v>
      </c>
      <c r="AC18" s="18">
        <f>'Total Solar Radiation'!AC17/4.93</f>
        <v>59.026369168357</v>
      </c>
      <c r="AD18" s="18">
        <f>'Total Solar Radiation'!AD17/4.93</f>
        <v>57.606490872210955</v>
      </c>
      <c r="AE18" s="18">
        <f>'Total Solar Radiation'!AE17/4.93</f>
        <v>55.98377281947262</v>
      </c>
    </row>
    <row r="19" spans="1:31">
      <c r="A19" s="17">
        <v>33</v>
      </c>
      <c r="B19" s="18">
        <f>'Total Solar Radiation'!B18/4.93</f>
        <v>52.129817444219071</v>
      </c>
      <c r="C19" s="18">
        <f>'Total Solar Radiation'!C18/4.93</f>
        <v>53.955375253549697</v>
      </c>
      <c r="D19" s="18">
        <f>'Total Solar Radiation'!D18/4.93</f>
        <v>55.98377281947262</v>
      </c>
      <c r="E19" s="18">
        <f>'Total Solar Radiation'!E18/4.93</f>
        <v>57.606490872210955</v>
      </c>
      <c r="F19" s="18">
        <f>'Total Solar Radiation'!F18/4.93</f>
        <v>59.22920892494929</v>
      </c>
      <c r="G19" s="18">
        <f>'Total Solar Radiation'!G18/4.93</f>
        <v>60.851926977687633</v>
      </c>
      <c r="H19" s="18">
        <f>'Total Solar Radiation'!H18/4.93</f>
        <v>62.271805273833678</v>
      </c>
      <c r="I19" s="18">
        <f>'Total Solar Radiation'!I18/4.93</f>
        <v>63.488843813387426</v>
      </c>
      <c r="J19" s="18">
        <f>'Total Solar Radiation'!J18/4.93</f>
        <v>64.503042596348891</v>
      </c>
      <c r="K19" s="18">
        <f>'Total Solar Radiation'!K18/4.93</f>
        <v>65.517241379310349</v>
      </c>
      <c r="L19" s="18">
        <f>'Total Solar Radiation'!L18/4.93</f>
        <v>66.328600405679524</v>
      </c>
      <c r="M19" s="18">
        <f>'Total Solar Radiation'!M18/4.93</f>
        <v>67.139959432048684</v>
      </c>
      <c r="N19" s="18">
        <f>'Total Solar Radiation'!N18/4.93</f>
        <v>67.748478701825562</v>
      </c>
      <c r="O19" s="18">
        <f>'Total Solar Radiation'!O18/4.93</f>
        <v>68.154158215010142</v>
      </c>
      <c r="P19" s="18">
        <f>'Total Solar Radiation'!P18/4.93</f>
        <v>68.356997971602439</v>
      </c>
      <c r="Q19" s="18">
        <f>'Total Solar Radiation'!Q18/4.93</f>
        <v>68.559837728194736</v>
      </c>
      <c r="R19" s="18">
        <f>'Total Solar Radiation'!R18/4.93</f>
        <v>68.356997971602439</v>
      </c>
      <c r="S19" s="18">
        <f>'Total Solar Radiation'!S18/4.93</f>
        <v>68.154158215010142</v>
      </c>
      <c r="T19" s="18">
        <f>'Total Solar Radiation'!T18/4.93</f>
        <v>67.951318458417859</v>
      </c>
      <c r="U19" s="18">
        <f>'Total Solar Radiation'!U18/4.93</f>
        <v>67.342799188640981</v>
      </c>
      <c r="V19" s="18">
        <f>'Total Solar Radiation'!V18/4.93</f>
        <v>66.734279918864104</v>
      </c>
      <c r="W19" s="18">
        <f>'Total Solar Radiation'!W18/4.93</f>
        <v>65.922920892494929</v>
      </c>
      <c r="X19" s="18">
        <f>'Total Solar Radiation'!X18/4.93</f>
        <v>65.111561866125768</v>
      </c>
      <c r="Y19" s="18">
        <f>'Total Solar Radiation'!Y18/4.93</f>
        <v>64.097363083164311</v>
      </c>
      <c r="Z19" s="18">
        <f>'Total Solar Radiation'!Z18/4.93</f>
        <v>62.880324543610548</v>
      </c>
      <c r="AA19" s="18">
        <f>'Total Solar Radiation'!AA18/4.93</f>
        <v>61.6632860040568</v>
      </c>
      <c r="AB19" s="18">
        <f>'Total Solar Radiation'!AB18/4.93</f>
        <v>60.243407707910755</v>
      </c>
      <c r="AC19" s="18">
        <f>'Total Solar Radiation'!AC18/4.93</f>
        <v>58.82352941176471</v>
      </c>
      <c r="AD19" s="18">
        <f>'Total Solar Radiation'!AD18/4.93</f>
        <v>57.200811359026375</v>
      </c>
      <c r="AE19" s="18">
        <f>'Total Solar Radiation'!AE18/4.93</f>
        <v>55.578093306288032</v>
      </c>
    </row>
    <row r="20" spans="1:31">
      <c r="A20" s="17">
        <v>34</v>
      </c>
      <c r="B20" s="18">
        <f>'Total Solar Radiation'!B19/4.93</f>
        <v>51.521298174442194</v>
      </c>
      <c r="C20" s="18">
        <f>'Total Solar Radiation'!C19/4.93</f>
        <v>53.549695740365117</v>
      </c>
      <c r="D20" s="18">
        <f>'Total Solar Radiation'!D19/4.93</f>
        <v>55.578093306288032</v>
      </c>
      <c r="E20" s="18">
        <f>'Total Solar Radiation'!E19/4.93</f>
        <v>57.403651115618665</v>
      </c>
      <c r="F20" s="18">
        <f>'Total Solar Radiation'!F19/4.93</f>
        <v>59.026369168357</v>
      </c>
      <c r="G20" s="18">
        <f>'Total Solar Radiation'!G19/4.93</f>
        <v>60.649087221095336</v>
      </c>
      <c r="H20" s="18">
        <f>'Total Solar Radiation'!H19/4.93</f>
        <v>62.068965517241381</v>
      </c>
      <c r="I20" s="18">
        <f>'Total Solar Radiation'!I19/4.93</f>
        <v>63.488843813387426</v>
      </c>
      <c r="J20" s="18">
        <f>'Total Solar Radiation'!J19/4.93</f>
        <v>64.503042596348891</v>
      </c>
      <c r="K20" s="18">
        <f>'Total Solar Radiation'!K19/4.93</f>
        <v>65.720081135902646</v>
      </c>
      <c r="L20" s="18">
        <f>'Total Solar Radiation'!L19/4.93</f>
        <v>66.531440162271807</v>
      </c>
      <c r="M20" s="18">
        <f>'Total Solar Radiation'!M19/4.93</f>
        <v>67.342799188640981</v>
      </c>
      <c r="N20" s="18">
        <f>'Total Solar Radiation'!N19/4.93</f>
        <v>67.951318458417859</v>
      </c>
      <c r="O20" s="18">
        <f>'Total Solar Radiation'!O19/4.93</f>
        <v>68.356997971602439</v>
      </c>
      <c r="P20" s="18">
        <f>'Total Solar Radiation'!P19/4.93</f>
        <v>68.559837728194736</v>
      </c>
      <c r="Q20" s="18">
        <f>'Total Solar Radiation'!Q19/4.93</f>
        <v>68.762677484787019</v>
      </c>
      <c r="R20" s="18">
        <f>'Total Solar Radiation'!R19/4.93</f>
        <v>68.762677484787019</v>
      </c>
      <c r="S20" s="18">
        <f>'Total Solar Radiation'!S19/4.93</f>
        <v>68.559837728194736</v>
      </c>
      <c r="T20" s="18">
        <f>'Total Solar Radiation'!T19/4.93</f>
        <v>68.154158215010142</v>
      </c>
      <c r="U20" s="18">
        <f>'Total Solar Radiation'!U19/4.93</f>
        <v>67.545638945233264</v>
      </c>
      <c r="V20" s="18">
        <f>'Total Solar Radiation'!V19/4.93</f>
        <v>66.937119675456387</v>
      </c>
      <c r="W20" s="18">
        <f>'Total Solar Radiation'!W19/4.93</f>
        <v>66.125760649087226</v>
      </c>
      <c r="X20" s="18">
        <f>'Total Solar Radiation'!X19/4.93</f>
        <v>65.111561866125768</v>
      </c>
      <c r="Y20" s="18">
        <f>'Total Solar Radiation'!Y19/4.93</f>
        <v>64.097363083164311</v>
      </c>
      <c r="Z20" s="18">
        <f>'Total Solar Radiation'!Z19/4.93</f>
        <v>62.880324543610548</v>
      </c>
      <c r="AA20" s="18">
        <f>'Total Solar Radiation'!AA19/4.93</f>
        <v>61.6632860040568</v>
      </c>
      <c r="AB20" s="18">
        <f>'Total Solar Radiation'!AB19/4.93</f>
        <v>60.243407707910755</v>
      </c>
      <c r="AC20" s="18">
        <f>'Total Solar Radiation'!AC19/4.93</f>
        <v>58.62068965517242</v>
      </c>
      <c r="AD20" s="18">
        <f>'Total Solar Radiation'!AD19/4.93</f>
        <v>56.997971602434077</v>
      </c>
      <c r="AE20" s="18">
        <f>'Total Solar Radiation'!AE19/4.93</f>
        <v>55.375253549695742</v>
      </c>
    </row>
    <row r="21" spans="1:31">
      <c r="A21" s="17">
        <v>35</v>
      </c>
      <c r="B21" s="18">
        <f>'Total Solar Radiation'!B20/4.93</f>
        <v>51.115618661257606</v>
      </c>
      <c r="C21" s="18">
        <f>'Total Solar Radiation'!C20/4.93</f>
        <v>53.144016227180529</v>
      </c>
      <c r="D21" s="18">
        <f>'Total Solar Radiation'!D20/4.93</f>
        <v>55.172413793103452</v>
      </c>
      <c r="E21" s="18">
        <f>'Total Solar Radiation'!E20/4.93</f>
        <v>56.997971602434077</v>
      </c>
      <c r="F21" s="18">
        <f>'Total Solar Radiation'!F20/4.93</f>
        <v>58.82352941176471</v>
      </c>
      <c r="G21" s="18">
        <f>'Total Solar Radiation'!G20/4.93</f>
        <v>60.446247464503045</v>
      </c>
      <c r="H21" s="18">
        <f>'Total Solar Radiation'!H20/4.93</f>
        <v>62.068965517241381</v>
      </c>
      <c r="I21" s="18">
        <f>'Total Solar Radiation'!I20/4.93</f>
        <v>63.286004056795136</v>
      </c>
      <c r="J21" s="18">
        <f>'Total Solar Radiation'!J20/4.93</f>
        <v>64.705882352941174</v>
      </c>
      <c r="K21" s="18">
        <f>'Total Solar Radiation'!K20/4.93</f>
        <v>65.720081135902646</v>
      </c>
      <c r="L21" s="18">
        <f>'Total Solar Radiation'!L20/4.93</f>
        <v>66.734279918864104</v>
      </c>
      <c r="M21" s="18">
        <f>'Total Solar Radiation'!M20/4.93</f>
        <v>67.342799188640981</v>
      </c>
      <c r="N21" s="18">
        <f>'Total Solar Radiation'!N20/4.93</f>
        <v>68.154158215010142</v>
      </c>
      <c r="O21" s="18">
        <f>'Total Solar Radiation'!O20/4.93</f>
        <v>68.559837728194736</v>
      </c>
      <c r="P21" s="18">
        <f>'Total Solar Radiation'!P20/4.93</f>
        <v>68.965517241379317</v>
      </c>
      <c r="Q21" s="18">
        <f>'Total Solar Radiation'!Q20/4.93</f>
        <v>68.965517241379317</v>
      </c>
      <c r="R21" s="18">
        <f>'Total Solar Radiation'!R20/4.93</f>
        <v>68.965517241379317</v>
      </c>
      <c r="S21" s="18">
        <f>'Total Solar Radiation'!S20/4.93</f>
        <v>68.762677484787019</v>
      </c>
      <c r="T21" s="18">
        <f>'Total Solar Radiation'!T20/4.93</f>
        <v>68.356997971602439</v>
      </c>
      <c r="U21" s="18">
        <f>'Total Solar Radiation'!U20/4.93</f>
        <v>67.748478701825562</v>
      </c>
      <c r="V21" s="18">
        <f>'Total Solar Radiation'!V20/4.93</f>
        <v>67.139959432048684</v>
      </c>
      <c r="W21" s="18">
        <f>'Total Solar Radiation'!W20/4.93</f>
        <v>66.328600405679524</v>
      </c>
      <c r="X21" s="18">
        <f>'Total Solar Radiation'!X20/4.93</f>
        <v>65.314401622718051</v>
      </c>
      <c r="Y21" s="18">
        <f>'Total Solar Radiation'!Y20/4.93</f>
        <v>64.097363083164311</v>
      </c>
      <c r="Z21" s="18">
        <f>'Total Solar Radiation'!Z20/4.93</f>
        <v>62.880324543610548</v>
      </c>
      <c r="AA21" s="18">
        <f>'Total Solar Radiation'!AA20/4.93</f>
        <v>61.460446247464503</v>
      </c>
      <c r="AB21" s="18">
        <f>'Total Solar Radiation'!AB20/4.93</f>
        <v>60.040567951318465</v>
      </c>
      <c r="AC21" s="18">
        <f>'Total Solar Radiation'!AC20/4.93</f>
        <v>58.417849898580123</v>
      </c>
      <c r="AD21" s="18">
        <f>'Total Solar Radiation'!AD20/4.93</f>
        <v>56.795131845841787</v>
      </c>
      <c r="AE21" s="18">
        <f>'Total Solar Radiation'!AE20/4.93</f>
        <v>54.969574036511162</v>
      </c>
    </row>
    <row r="22" spans="1:31">
      <c r="A22" s="17">
        <v>36</v>
      </c>
      <c r="B22" s="18">
        <f>'Total Solar Radiation'!B21/4.93</f>
        <v>50.507099391480736</v>
      </c>
      <c r="C22" s="18">
        <f>'Total Solar Radiation'!C21/4.93</f>
        <v>52.738336713995949</v>
      </c>
      <c r="D22" s="18">
        <f>'Total Solar Radiation'!D21/4.93</f>
        <v>54.766734279918865</v>
      </c>
      <c r="E22" s="18">
        <f>'Total Solar Radiation'!E21/4.93</f>
        <v>56.592292089249497</v>
      </c>
      <c r="F22" s="18">
        <f>'Total Solar Radiation'!F21/4.93</f>
        <v>58.62068965517242</v>
      </c>
      <c r="G22" s="18">
        <f>'Total Solar Radiation'!G21/4.93</f>
        <v>60.243407707910755</v>
      </c>
      <c r="H22" s="18">
        <f>'Total Solar Radiation'!H21/4.93</f>
        <v>61.866125760649091</v>
      </c>
      <c r="I22" s="18">
        <f>'Total Solar Radiation'!I21/4.93</f>
        <v>63.286004056795136</v>
      </c>
      <c r="J22" s="18">
        <f>'Total Solar Radiation'!J21/4.93</f>
        <v>64.705882352941174</v>
      </c>
      <c r="K22" s="18">
        <f>'Total Solar Radiation'!K21/4.93</f>
        <v>65.720081135902646</v>
      </c>
      <c r="L22" s="18">
        <f>'Total Solar Radiation'!L21/4.93</f>
        <v>66.734279918864104</v>
      </c>
      <c r="M22" s="18">
        <f>'Total Solar Radiation'!M21/4.93</f>
        <v>67.545638945233264</v>
      </c>
      <c r="N22" s="18">
        <f>'Total Solar Radiation'!N21/4.93</f>
        <v>68.356997971602439</v>
      </c>
      <c r="O22" s="18">
        <f>'Total Solar Radiation'!O21/4.93</f>
        <v>68.762677484787019</v>
      </c>
      <c r="P22" s="18">
        <f>'Total Solar Radiation'!P21/4.93</f>
        <v>69.1683569979716</v>
      </c>
      <c r="Q22" s="18">
        <f>'Total Solar Radiation'!Q21/4.93</f>
        <v>69.1683569979716</v>
      </c>
      <c r="R22" s="18">
        <f>'Total Solar Radiation'!R21/4.93</f>
        <v>69.1683569979716</v>
      </c>
      <c r="S22" s="18">
        <f>'Total Solar Radiation'!S21/4.93</f>
        <v>68.965517241379317</v>
      </c>
      <c r="T22" s="18">
        <f>'Total Solar Radiation'!T21/4.93</f>
        <v>68.559837728194736</v>
      </c>
      <c r="U22" s="18">
        <f>'Total Solar Radiation'!U21/4.93</f>
        <v>67.951318458417859</v>
      </c>
      <c r="V22" s="18">
        <f>'Total Solar Radiation'!V21/4.93</f>
        <v>67.342799188640981</v>
      </c>
      <c r="W22" s="18">
        <f>'Total Solar Radiation'!W21/4.93</f>
        <v>66.328600405679524</v>
      </c>
      <c r="X22" s="18">
        <f>'Total Solar Radiation'!X21/4.93</f>
        <v>65.314401622718051</v>
      </c>
      <c r="Y22" s="18">
        <f>'Total Solar Radiation'!Y21/4.93</f>
        <v>64.097363083164311</v>
      </c>
      <c r="Z22" s="18">
        <f>'Total Solar Radiation'!Z21/4.93</f>
        <v>62.880324543610548</v>
      </c>
      <c r="AA22" s="18">
        <f>'Total Solar Radiation'!AA21/4.93</f>
        <v>61.460446247464503</v>
      </c>
      <c r="AB22" s="18">
        <f>'Total Solar Radiation'!AB21/4.93</f>
        <v>59.837728194726168</v>
      </c>
      <c r="AC22" s="18">
        <f>'Total Solar Radiation'!AC21/4.93</f>
        <v>58.215010141987833</v>
      </c>
      <c r="AD22" s="18">
        <f>'Total Solar Radiation'!AD21/4.93</f>
        <v>56.389452332657207</v>
      </c>
      <c r="AE22" s="18">
        <f>'Total Solar Radiation'!AE21/4.93</f>
        <v>54.563894523326574</v>
      </c>
    </row>
    <row r="23" spans="1:31">
      <c r="A23" s="17">
        <v>37</v>
      </c>
      <c r="B23" s="18">
        <f>'Total Solar Radiation'!B22/4.93</f>
        <v>49.898580121703858</v>
      </c>
      <c r="C23" s="18">
        <f>'Total Solar Radiation'!C22/4.93</f>
        <v>52.129817444219071</v>
      </c>
      <c r="D23" s="18">
        <f>'Total Solar Radiation'!D22/4.93</f>
        <v>54.361054766734284</v>
      </c>
      <c r="E23" s="18">
        <f>'Total Solar Radiation'!E22/4.93</f>
        <v>56.389452332657207</v>
      </c>
      <c r="F23" s="18">
        <f>'Total Solar Radiation'!F22/4.93</f>
        <v>58.215010141987833</v>
      </c>
      <c r="G23" s="18">
        <f>'Total Solar Radiation'!G22/4.93</f>
        <v>60.040567951318465</v>
      </c>
      <c r="H23" s="18">
        <f>'Total Solar Radiation'!H22/4.93</f>
        <v>61.6632860040568</v>
      </c>
      <c r="I23" s="18">
        <f>'Total Solar Radiation'!I22/4.93</f>
        <v>63.286004056795136</v>
      </c>
      <c r="J23" s="18">
        <f>'Total Solar Radiation'!J22/4.93</f>
        <v>64.705882352941174</v>
      </c>
      <c r="K23" s="18">
        <f>'Total Solar Radiation'!K22/4.93</f>
        <v>65.922920892494929</v>
      </c>
      <c r="L23" s="18">
        <f>'Total Solar Radiation'!L22/4.93</f>
        <v>66.937119675456387</v>
      </c>
      <c r="M23" s="18">
        <f>'Total Solar Radiation'!M22/4.93</f>
        <v>67.748478701825562</v>
      </c>
      <c r="N23" s="18">
        <f>'Total Solar Radiation'!N22/4.93</f>
        <v>68.559837728194736</v>
      </c>
      <c r="O23" s="18">
        <f>'Total Solar Radiation'!O22/4.93</f>
        <v>68.965517241379317</v>
      </c>
      <c r="P23" s="18">
        <f>'Total Solar Radiation'!P22/4.93</f>
        <v>69.371196754563897</v>
      </c>
      <c r="Q23" s="18">
        <f>'Total Solar Radiation'!Q22/4.93</f>
        <v>69.574036511156194</v>
      </c>
      <c r="R23" s="18">
        <f>'Total Solar Radiation'!R22/4.93</f>
        <v>69.371196754563897</v>
      </c>
      <c r="S23" s="18">
        <f>'Total Solar Radiation'!S22/4.93</f>
        <v>69.1683569979716</v>
      </c>
      <c r="T23" s="18">
        <f>'Total Solar Radiation'!T22/4.93</f>
        <v>68.762677484787019</v>
      </c>
      <c r="U23" s="18">
        <f>'Total Solar Radiation'!U22/4.93</f>
        <v>68.154158215010142</v>
      </c>
      <c r="V23" s="18">
        <f>'Total Solar Radiation'!V22/4.93</f>
        <v>67.342799188640981</v>
      </c>
      <c r="W23" s="18">
        <f>'Total Solar Radiation'!W22/4.93</f>
        <v>66.531440162271807</v>
      </c>
      <c r="X23" s="18">
        <f>'Total Solar Radiation'!X22/4.93</f>
        <v>65.314401622718051</v>
      </c>
      <c r="Y23" s="18">
        <f>'Total Solar Radiation'!Y22/4.93</f>
        <v>64.097363083164311</v>
      </c>
      <c r="Z23" s="18">
        <f>'Total Solar Radiation'!Z22/4.93</f>
        <v>62.880324543610548</v>
      </c>
      <c r="AA23" s="18">
        <f>'Total Solar Radiation'!AA22/4.93</f>
        <v>61.257606490872213</v>
      </c>
      <c r="AB23" s="18">
        <f>'Total Solar Radiation'!AB22/4.93</f>
        <v>59.634888438133878</v>
      </c>
      <c r="AC23" s="18">
        <f>'Total Solar Radiation'!AC22/4.93</f>
        <v>58.012170385395542</v>
      </c>
      <c r="AD23" s="18">
        <f>'Total Solar Radiation'!AD22/4.93</f>
        <v>55.98377281947262</v>
      </c>
      <c r="AE23" s="18">
        <f>'Total Solar Radiation'!AE22/4.93</f>
        <v>54.158215010141994</v>
      </c>
    </row>
    <row r="24" spans="1:31">
      <c r="A24" s="17">
        <v>38</v>
      </c>
      <c r="B24" s="18">
        <f>'Total Solar Radiation'!B23/4.93</f>
        <v>49.290060851926981</v>
      </c>
      <c r="C24" s="18">
        <f>'Total Solar Radiation'!C23/4.93</f>
        <v>51.724137931034484</v>
      </c>
      <c r="D24" s="18">
        <f>'Total Solar Radiation'!D23/4.93</f>
        <v>53.955375253549697</v>
      </c>
      <c r="E24" s="18">
        <f>'Total Solar Radiation'!E23/4.93</f>
        <v>55.98377281947262</v>
      </c>
      <c r="F24" s="18">
        <f>'Total Solar Radiation'!F23/4.93</f>
        <v>58.012170385395542</v>
      </c>
      <c r="G24" s="18">
        <f>'Total Solar Radiation'!G23/4.93</f>
        <v>59.837728194726168</v>
      </c>
      <c r="H24" s="18">
        <f>'Total Solar Radiation'!H23/4.93</f>
        <v>61.6632860040568</v>
      </c>
      <c r="I24" s="18">
        <f>'Total Solar Radiation'!I23/4.93</f>
        <v>63.083164300202846</v>
      </c>
      <c r="J24" s="18">
        <f>'Total Solar Radiation'!J23/4.93</f>
        <v>64.705882352941174</v>
      </c>
      <c r="K24" s="18">
        <f>'Total Solar Radiation'!K23/4.93</f>
        <v>65.922920892494929</v>
      </c>
      <c r="L24" s="18">
        <f>'Total Solar Radiation'!L23/4.93</f>
        <v>66.937119675456387</v>
      </c>
      <c r="M24" s="18">
        <f>'Total Solar Radiation'!M23/4.93</f>
        <v>67.951318458417859</v>
      </c>
      <c r="N24" s="18">
        <f>'Total Solar Radiation'!N23/4.93</f>
        <v>68.762677484787019</v>
      </c>
      <c r="O24" s="18">
        <f>'Total Solar Radiation'!O23/4.93</f>
        <v>69.1683569979716</v>
      </c>
      <c r="P24" s="18">
        <f>'Total Solar Radiation'!P23/4.93</f>
        <v>69.574036511156194</v>
      </c>
      <c r="Q24" s="18">
        <f>'Total Solar Radiation'!Q23/4.93</f>
        <v>69.776876267748477</v>
      </c>
      <c r="R24" s="18">
        <f>'Total Solar Radiation'!R23/4.93</f>
        <v>69.776876267748477</v>
      </c>
      <c r="S24" s="18">
        <f>'Total Solar Radiation'!S23/4.93</f>
        <v>69.371196754563897</v>
      </c>
      <c r="T24" s="18">
        <f>'Total Solar Radiation'!T23/4.93</f>
        <v>68.965517241379317</v>
      </c>
      <c r="U24" s="18">
        <f>'Total Solar Radiation'!U23/4.93</f>
        <v>68.356997971602439</v>
      </c>
      <c r="V24" s="18">
        <f>'Total Solar Radiation'!V23/4.93</f>
        <v>67.545638945233264</v>
      </c>
      <c r="W24" s="18">
        <f>'Total Solar Radiation'!W23/4.93</f>
        <v>66.531440162271807</v>
      </c>
      <c r="X24" s="18">
        <f>'Total Solar Radiation'!X23/4.93</f>
        <v>65.517241379310349</v>
      </c>
      <c r="Y24" s="18">
        <f>'Total Solar Radiation'!Y23/4.93</f>
        <v>64.097363083164311</v>
      </c>
      <c r="Z24" s="18">
        <f>'Total Solar Radiation'!Z23/4.93</f>
        <v>62.677484787018258</v>
      </c>
      <c r="AA24" s="18">
        <f>'Total Solar Radiation'!AA23/4.93</f>
        <v>61.257606490872213</v>
      </c>
      <c r="AB24" s="18">
        <f>'Total Solar Radiation'!AB23/4.93</f>
        <v>59.432048681541588</v>
      </c>
      <c r="AC24" s="18">
        <f>'Total Solar Radiation'!AC23/4.93</f>
        <v>57.606490872210955</v>
      </c>
      <c r="AD24" s="18">
        <f>'Total Solar Radiation'!AD23/4.93</f>
        <v>55.780933062880329</v>
      </c>
      <c r="AE24" s="18">
        <f>'Total Solar Radiation'!AE23/4.93</f>
        <v>53.752535496957407</v>
      </c>
    </row>
    <row r="25" spans="1:31">
      <c r="A25" s="17">
        <v>39</v>
      </c>
      <c r="B25" s="18">
        <f>'Total Solar Radiation'!B24/4.93</f>
        <v>48.681541582150103</v>
      </c>
      <c r="C25" s="18">
        <f>'Total Solar Radiation'!C24/4.93</f>
        <v>51.115618661257606</v>
      </c>
      <c r="D25" s="18">
        <f>'Total Solar Radiation'!D24/4.93</f>
        <v>53.346855983772819</v>
      </c>
      <c r="E25" s="18">
        <f>'Total Solar Radiation'!E24/4.93</f>
        <v>55.578093306288032</v>
      </c>
      <c r="F25" s="18">
        <f>'Total Solar Radiation'!F24/4.93</f>
        <v>57.606490872210955</v>
      </c>
      <c r="G25" s="18">
        <f>'Total Solar Radiation'!G24/4.93</f>
        <v>59.634888438133878</v>
      </c>
      <c r="H25" s="18">
        <f>'Total Solar Radiation'!H24/4.93</f>
        <v>61.460446247464503</v>
      </c>
      <c r="I25" s="18">
        <f>'Total Solar Radiation'!I24/4.93</f>
        <v>63.083164300202846</v>
      </c>
      <c r="J25" s="18">
        <f>'Total Solar Radiation'!J24/4.93</f>
        <v>64.503042596348891</v>
      </c>
      <c r="K25" s="18">
        <f>'Total Solar Radiation'!K24/4.93</f>
        <v>65.922920892494929</v>
      </c>
      <c r="L25" s="18">
        <f>'Total Solar Radiation'!L24/4.93</f>
        <v>67.139959432048684</v>
      </c>
      <c r="M25" s="18">
        <f>'Total Solar Radiation'!M24/4.93</f>
        <v>68.154158215010142</v>
      </c>
      <c r="N25" s="18">
        <f>'Total Solar Radiation'!N24/4.93</f>
        <v>68.762677484787019</v>
      </c>
      <c r="O25" s="18">
        <f>'Total Solar Radiation'!O24/4.93</f>
        <v>69.371196754563897</v>
      </c>
      <c r="P25" s="18">
        <f>'Total Solar Radiation'!P24/4.93</f>
        <v>69.776876267748477</v>
      </c>
      <c r="Q25" s="18">
        <f>'Total Solar Radiation'!Q24/4.93</f>
        <v>69.979716024340775</v>
      </c>
      <c r="R25" s="18">
        <f>'Total Solar Radiation'!R24/4.93</f>
        <v>69.979716024340775</v>
      </c>
      <c r="S25" s="18">
        <f>'Total Solar Radiation'!S24/4.93</f>
        <v>69.776876267748477</v>
      </c>
      <c r="T25" s="18">
        <f>'Total Solar Radiation'!T24/4.93</f>
        <v>69.1683569979716</v>
      </c>
      <c r="U25" s="18">
        <f>'Total Solar Radiation'!U24/4.93</f>
        <v>68.559837728194736</v>
      </c>
      <c r="V25" s="18">
        <f>'Total Solar Radiation'!V24/4.93</f>
        <v>67.748478701825562</v>
      </c>
      <c r="W25" s="18">
        <f>'Total Solar Radiation'!W24/4.93</f>
        <v>66.734279918864104</v>
      </c>
      <c r="X25" s="18">
        <f>'Total Solar Radiation'!X24/4.93</f>
        <v>65.517241379310349</v>
      </c>
      <c r="Y25" s="18">
        <f>'Total Solar Radiation'!Y24/4.93</f>
        <v>64.097363083164311</v>
      </c>
      <c r="Z25" s="18">
        <f>'Total Solar Radiation'!Z24/4.93</f>
        <v>62.677484787018258</v>
      </c>
      <c r="AA25" s="18">
        <f>'Total Solar Radiation'!AA24/4.93</f>
        <v>61.054766734279923</v>
      </c>
      <c r="AB25" s="18">
        <f>'Total Solar Radiation'!AB24/4.93</f>
        <v>59.22920892494929</v>
      </c>
      <c r="AC25" s="18">
        <f>'Total Solar Radiation'!AC24/4.93</f>
        <v>57.403651115618665</v>
      </c>
      <c r="AD25" s="18">
        <f>'Total Solar Radiation'!AD24/4.93</f>
        <v>55.375253549695742</v>
      </c>
      <c r="AE25" s="18">
        <f>'Total Solar Radiation'!AE24/4.93</f>
        <v>53.346855983772819</v>
      </c>
    </row>
    <row r="26" spans="1:31">
      <c r="A26" s="17">
        <v>40</v>
      </c>
      <c r="B26" s="18">
        <f>'Total Solar Radiation'!B25/4.93</f>
        <v>48.073022312373226</v>
      </c>
      <c r="C26" s="18">
        <f>'Total Solar Radiation'!C25/4.93</f>
        <v>50.507099391480736</v>
      </c>
      <c r="D26" s="18">
        <f>'Total Solar Radiation'!D25/4.93</f>
        <v>52.941176470588239</v>
      </c>
      <c r="E26" s="18">
        <f>'Total Solar Radiation'!E25/4.93</f>
        <v>55.172413793103452</v>
      </c>
      <c r="F26" s="18">
        <f>'Total Solar Radiation'!F25/4.93</f>
        <v>57.403651115618665</v>
      </c>
      <c r="G26" s="18">
        <f>'Total Solar Radiation'!G25/4.93</f>
        <v>59.432048681541588</v>
      </c>
      <c r="H26" s="18">
        <f>'Total Solar Radiation'!H25/4.93</f>
        <v>61.257606490872213</v>
      </c>
      <c r="I26" s="18">
        <f>'Total Solar Radiation'!I25/4.93</f>
        <v>63.083164300202846</v>
      </c>
      <c r="J26" s="18">
        <f>'Total Solar Radiation'!J25/4.93</f>
        <v>64.503042596348891</v>
      </c>
      <c r="K26" s="18">
        <f>'Total Solar Radiation'!K25/4.93</f>
        <v>65.922920892494929</v>
      </c>
      <c r="L26" s="18">
        <f>'Total Solar Radiation'!L25/4.93</f>
        <v>67.139959432048684</v>
      </c>
      <c r="M26" s="18">
        <f>'Total Solar Radiation'!M25/4.93</f>
        <v>68.154158215010142</v>
      </c>
      <c r="N26" s="18">
        <f>'Total Solar Radiation'!N25/4.93</f>
        <v>68.965517241379317</v>
      </c>
      <c r="O26" s="18">
        <f>'Total Solar Radiation'!O25/4.93</f>
        <v>69.574036511156194</v>
      </c>
      <c r="P26" s="18">
        <f>'Total Solar Radiation'!P25/4.93</f>
        <v>69.979716024340775</v>
      </c>
      <c r="Q26" s="18">
        <f>'Total Solar Radiation'!Q25/4.93</f>
        <v>70.182555780933072</v>
      </c>
      <c r="R26" s="18">
        <f>'Total Solar Radiation'!R25/4.93</f>
        <v>70.182555780933072</v>
      </c>
      <c r="S26" s="18">
        <f>'Total Solar Radiation'!S25/4.93</f>
        <v>69.979716024340775</v>
      </c>
      <c r="T26" s="18">
        <f>'Total Solar Radiation'!T25/4.93</f>
        <v>69.371196754563897</v>
      </c>
      <c r="U26" s="18">
        <f>'Total Solar Radiation'!U25/4.93</f>
        <v>68.762677484787019</v>
      </c>
      <c r="V26" s="18">
        <f>'Total Solar Radiation'!V25/4.93</f>
        <v>67.951318458417859</v>
      </c>
      <c r="W26" s="18">
        <f>'Total Solar Radiation'!W25/4.93</f>
        <v>66.734279918864104</v>
      </c>
      <c r="X26" s="18">
        <f>'Total Solar Radiation'!X25/4.93</f>
        <v>65.517241379310349</v>
      </c>
      <c r="Y26" s="18">
        <f>'Total Solar Radiation'!Y25/4.93</f>
        <v>64.097363083164311</v>
      </c>
      <c r="Z26" s="18">
        <f>'Total Solar Radiation'!Z25/4.93</f>
        <v>62.677484787018258</v>
      </c>
      <c r="AA26" s="18">
        <f>'Total Solar Radiation'!AA25/4.93</f>
        <v>60.851926977687633</v>
      </c>
      <c r="AB26" s="18">
        <f>'Total Solar Radiation'!AB25/4.93</f>
        <v>59.026369168357</v>
      </c>
      <c r="AC26" s="18">
        <f>'Total Solar Radiation'!AC25/4.93</f>
        <v>57.200811359026375</v>
      </c>
      <c r="AD26" s="18">
        <f>'Total Solar Radiation'!AD25/4.93</f>
        <v>55.172413793103452</v>
      </c>
      <c r="AE26" s="18">
        <f>'Total Solar Radiation'!AE25/4.93</f>
        <v>52.941176470588239</v>
      </c>
    </row>
    <row r="27" spans="1:31">
      <c r="A27" s="17">
        <v>41</v>
      </c>
      <c r="B27" s="18">
        <f>'Total Solar Radiation'!B26/4.93</f>
        <v>47.464503042596348</v>
      </c>
      <c r="C27" s="18">
        <f>'Total Solar Radiation'!C26/4.93</f>
        <v>50.101419878296149</v>
      </c>
      <c r="D27" s="18">
        <f>'Total Solar Radiation'!D26/4.93</f>
        <v>52.535496957403652</v>
      </c>
      <c r="E27" s="18">
        <f>'Total Solar Radiation'!E26/4.93</f>
        <v>54.766734279918865</v>
      </c>
      <c r="F27" s="18">
        <f>'Total Solar Radiation'!F26/4.93</f>
        <v>56.997971602434077</v>
      </c>
      <c r="G27" s="18">
        <f>'Total Solar Radiation'!G26/4.93</f>
        <v>59.22920892494929</v>
      </c>
      <c r="H27" s="18">
        <f>'Total Solar Radiation'!H26/4.93</f>
        <v>61.054766734279923</v>
      </c>
      <c r="I27" s="18">
        <f>'Total Solar Radiation'!I26/4.93</f>
        <v>62.880324543610548</v>
      </c>
      <c r="J27" s="18">
        <f>'Total Solar Radiation'!J26/4.93</f>
        <v>64.503042596348891</v>
      </c>
      <c r="K27" s="18">
        <f>'Total Solar Radiation'!K26/4.93</f>
        <v>65.922920892494929</v>
      </c>
      <c r="L27" s="18">
        <f>'Total Solar Radiation'!L26/4.93</f>
        <v>67.342799188640981</v>
      </c>
      <c r="M27" s="18">
        <f>'Total Solar Radiation'!M26/4.93</f>
        <v>68.356997971602439</v>
      </c>
      <c r="N27" s="18">
        <f>'Total Solar Radiation'!N26/4.93</f>
        <v>69.1683569979716</v>
      </c>
      <c r="O27" s="18">
        <f>'Total Solar Radiation'!O26/4.93</f>
        <v>69.776876267748477</v>
      </c>
      <c r="P27" s="18">
        <f>'Total Solar Radiation'!P26/4.93</f>
        <v>70.182555780933072</v>
      </c>
      <c r="Q27" s="18">
        <f>'Total Solar Radiation'!Q26/4.93</f>
        <v>70.385395537525355</v>
      </c>
      <c r="R27" s="18">
        <f>'Total Solar Radiation'!R26/4.93</f>
        <v>70.385395537525355</v>
      </c>
      <c r="S27" s="18">
        <f>'Total Solar Radiation'!S26/4.93</f>
        <v>70.182555780933072</v>
      </c>
      <c r="T27" s="18">
        <f>'Total Solar Radiation'!T26/4.93</f>
        <v>69.574036511156194</v>
      </c>
      <c r="U27" s="18">
        <f>'Total Solar Radiation'!U26/4.93</f>
        <v>68.965517241379317</v>
      </c>
      <c r="V27" s="18">
        <f>'Total Solar Radiation'!V26/4.93</f>
        <v>67.951318458417859</v>
      </c>
      <c r="W27" s="18">
        <f>'Total Solar Radiation'!W26/4.93</f>
        <v>66.937119675456387</v>
      </c>
      <c r="X27" s="18">
        <f>'Total Solar Radiation'!X26/4.93</f>
        <v>65.517241379310349</v>
      </c>
      <c r="Y27" s="18">
        <f>'Total Solar Radiation'!Y26/4.93</f>
        <v>64.097363083164311</v>
      </c>
      <c r="Z27" s="18">
        <f>'Total Solar Radiation'!Z26/4.93</f>
        <v>62.474645030425968</v>
      </c>
      <c r="AA27" s="18">
        <f>'Total Solar Radiation'!AA26/4.93</f>
        <v>60.851926977687633</v>
      </c>
      <c r="AB27" s="18">
        <f>'Total Solar Radiation'!AB26/4.93</f>
        <v>58.82352941176471</v>
      </c>
      <c r="AC27" s="18">
        <f>'Total Solar Radiation'!AC26/4.93</f>
        <v>56.795131845841787</v>
      </c>
      <c r="AD27" s="18">
        <f>'Total Solar Radiation'!AD26/4.93</f>
        <v>54.766734279918865</v>
      </c>
      <c r="AE27" s="18">
        <f>'Total Solar Radiation'!AE26/4.93</f>
        <v>52.535496957403652</v>
      </c>
    </row>
    <row r="28" spans="1:31">
      <c r="A28" s="17">
        <v>42</v>
      </c>
      <c r="B28" s="18">
        <f>'Total Solar Radiation'!B27/4.93</f>
        <v>46.855983772819478</v>
      </c>
      <c r="C28" s="18">
        <f>'Total Solar Radiation'!C27/4.93</f>
        <v>49.492900608519271</v>
      </c>
      <c r="D28" s="18">
        <f>'Total Solar Radiation'!D27/4.93</f>
        <v>51.926977687626781</v>
      </c>
      <c r="E28" s="18">
        <f>'Total Solar Radiation'!E27/4.93</f>
        <v>54.361054766734284</v>
      </c>
      <c r="F28" s="18">
        <f>'Total Solar Radiation'!F27/4.93</f>
        <v>56.795131845841787</v>
      </c>
      <c r="G28" s="18">
        <f>'Total Solar Radiation'!G27/4.93</f>
        <v>58.82352941176471</v>
      </c>
      <c r="H28" s="18">
        <f>'Total Solar Radiation'!H27/4.93</f>
        <v>60.851926977687633</v>
      </c>
      <c r="I28" s="18">
        <f>'Total Solar Radiation'!I27/4.93</f>
        <v>62.880324543610548</v>
      </c>
      <c r="J28" s="18">
        <f>'Total Solar Radiation'!J27/4.93</f>
        <v>64.503042596348891</v>
      </c>
      <c r="K28" s="18">
        <f>'Total Solar Radiation'!K27/4.93</f>
        <v>65.922920892494929</v>
      </c>
      <c r="L28" s="18">
        <f>'Total Solar Radiation'!L27/4.93</f>
        <v>67.342799188640981</v>
      </c>
      <c r="M28" s="18">
        <f>'Total Solar Radiation'!M27/4.93</f>
        <v>68.356997971602439</v>
      </c>
      <c r="N28" s="18">
        <f>'Total Solar Radiation'!N27/4.93</f>
        <v>69.371196754563897</v>
      </c>
      <c r="O28" s="18">
        <f>'Total Solar Radiation'!O27/4.93</f>
        <v>69.979716024340775</v>
      </c>
      <c r="P28" s="18">
        <f>'Total Solar Radiation'!P27/4.93</f>
        <v>70.385395537525355</v>
      </c>
      <c r="Q28" s="18">
        <f>'Total Solar Radiation'!Q27/4.93</f>
        <v>70.588235294117652</v>
      </c>
      <c r="R28" s="18">
        <f>'Total Solar Radiation'!R27/4.93</f>
        <v>70.588235294117652</v>
      </c>
      <c r="S28" s="18">
        <f>'Total Solar Radiation'!S27/4.93</f>
        <v>70.385395537525355</v>
      </c>
      <c r="T28" s="18">
        <f>'Total Solar Radiation'!T27/4.93</f>
        <v>69.776876267748477</v>
      </c>
      <c r="U28" s="18">
        <f>'Total Solar Radiation'!U27/4.93</f>
        <v>69.1683569979716</v>
      </c>
      <c r="V28" s="18">
        <f>'Total Solar Radiation'!V27/4.93</f>
        <v>68.154158215010142</v>
      </c>
      <c r="W28" s="18">
        <f>'Total Solar Radiation'!W27/4.93</f>
        <v>66.937119675456387</v>
      </c>
      <c r="X28" s="18">
        <f>'Total Solar Radiation'!X27/4.93</f>
        <v>65.720081135902646</v>
      </c>
      <c r="Y28" s="18">
        <f>'Total Solar Radiation'!Y27/4.93</f>
        <v>64.097363083164311</v>
      </c>
      <c r="Z28" s="18">
        <f>'Total Solar Radiation'!Z27/4.93</f>
        <v>62.474645030425968</v>
      </c>
      <c r="AA28" s="18">
        <f>'Total Solar Radiation'!AA27/4.93</f>
        <v>60.649087221095336</v>
      </c>
      <c r="AB28" s="18">
        <f>'Total Solar Radiation'!AB27/4.93</f>
        <v>58.62068965517242</v>
      </c>
      <c r="AC28" s="18">
        <f>'Total Solar Radiation'!AC27/4.93</f>
        <v>56.592292089249497</v>
      </c>
      <c r="AD28" s="18">
        <f>'Total Solar Radiation'!AD27/4.93</f>
        <v>54.361054766734284</v>
      </c>
      <c r="AE28" s="18">
        <f>'Total Solar Radiation'!AE27/4.93</f>
        <v>51.926977687626781</v>
      </c>
    </row>
    <row r="29" spans="1:31">
      <c r="A29" s="17">
        <v>43</v>
      </c>
      <c r="B29" s="18">
        <f>'Total Solar Radiation'!B28/4.93</f>
        <v>46.04462474645031</v>
      </c>
      <c r="C29" s="18">
        <f>'Total Solar Radiation'!C28/4.93</f>
        <v>48.884381338742394</v>
      </c>
      <c r="D29" s="18">
        <f>'Total Solar Radiation'!D28/4.93</f>
        <v>51.521298174442194</v>
      </c>
      <c r="E29" s="18">
        <f>'Total Solar Radiation'!E28/4.93</f>
        <v>53.955375253549697</v>
      </c>
      <c r="F29" s="18">
        <f>'Total Solar Radiation'!F28/4.93</f>
        <v>56.389452332657207</v>
      </c>
      <c r="G29" s="18">
        <f>'Total Solar Radiation'!G28/4.93</f>
        <v>58.62068965517242</v>
      </c>
      <c r="H29" s="18">
        <f>'Total Solar Radiation'!H28/4.93</f>
        <v>60.649087221095336</v>
      </c>
      <c r="I29" s="18">
        <f>'Total Solar Radiation'!I28/4.93</f>
        <v>62.677484787018258</v>
      </c>
      <c r="J29" s="18">
        <f>'Total Solar Radiation'!J28/4.93</f>
        <v>64.503042596348891</v>
      </c>
      <c r="K29" s="18">
        <f>'Total Solar Radiation'!K28/4.93</f>
        <v>65.922920892494929</v>
      </c>
      <c r="L29" s="18">
        <f>'Total Solar Radiation'!L28/4.93</f>
        <v>67.342799188640981</v>
      </c>
      <c r="M29" s="18">
        <f>'Total Solar Radiation'!M28/4.93</f>
        <v>68.559837728194736</v>
      </c>
      <c r="N29" s="18">
        <f>'Total Solar Radiation'!N28/4.93</f>
        <v>69.574036511156194</v>
      </c>
      <c r="O29" s="18">
        <f>'Total Solar Radiation'!O28/4.93</f>
        <v>70.182555780933072</v>
      </c>
      <c r="P29" s="18">
        <f>'Total Solar Radiation'!P28/4.93</f>
        <v>70.791075050709949</v>
      </c>
      <c r="Q29" s="18">
        <f>'Total Solar Radiation'!Q28/4.93</f>
        <v>70.993914807302232</v>
      </c>
      <c r="R29" s="18">
        <f>'Total Solar Radiation'!R28/4.93</f>
        <v>70.791075050709949</v>
      </c>
      <c r="S29" s="18">
        <f>'Total Solar Radiation'!S28/4.93</f>
        <v>70.588235294117652</v>
      </c>
      <c r="T29" s="18">
        <f>'Total Solar Radiation'!T28/4.93</f>
        <v>69.979716024340775</v>
      </c>
      <c r="U29" s="18">
        <f>'Total Solar Radiation'!U28/4.93</f>
        <v>69.371196754563897</v>
      </c>
      <c r="V29" s="18">
        <f>'Total Solar Radiation'!V28/4.93</f>
        <v>68.356997971602439</v>
      </c>
      <c r="W29" s="18">
        <f>'Total Solar Radiation'!W28/4.93</f>
        <v>67.139959432048684</v>
      </c>
      <c r="X29" s="18">
        <f>'Total Solar Radiation'!X28/4.93</f>
        <v>65.720081135902646</v>
      </c>
      <c r="Y29" s="18">
        <f>'Total Solar Radiation'!Y28/4.93</f>
        <v>64.097363083164311</v>
      </c>
      <c r="Z29" s="18">
        <f>'Total Solar Radiation'!Z28/4.93</f>
        <v>62.271805273833678</v>
      </c>
      <c r="AA29" s="18">
        <f>'Total Solar Radiation'!AA28/4.93</f>
        <v>60.446247464503045</v>
      </c>
      <c r="AB29" s="18">
        <f>'Total Solar Radiation'!AB28/4.93</f>
        <v>58.417849898580123</v>
      </c>
      <c r="AC29" s="18">
        <f>'Total Solar Radiation'!AC28/4.93</f>
        <v>56.18661257606491</v>
      </c>
      <c r="AD29" s="18">
        <f>'Total Solar Radiation'!AD28/4.93</f>
        <v>53.955375253549697</v>
      </c>
      <c r="AE29" s="18">
        <f>'Total Solar Radiation'!AE28/4.93</f>
        <v>51.521298174442194</v>
      </c>
    </row>
    <row r="30" spans="1:31">
      <c r="A30" s="17">
        <v>44</v>
      </c>
      <c r="B30" s="18">
        <f>'Total Solar Radiation'!B29/4.93</f>
        <v>45.436105476673433</v>
      </c>
      <c r="C30" s="18">
        <f>'Total Solar Radiation'!C29/4.93</f>
        <v>48.275862068965523</v>
      </c>
      <c r="D30" s="18">
        <f>'Total Solar Radiation'!D29/4.93</f>
        <v>50.912778904665316</v>
      </c>
      <c r="E30" s="18">
        <f>'Total Solar Radiation'!E29/4.93</f>
        <v>53.549695740365117</v>
      </c>
      <c r="F30" s="18">
        <f>'Total Solar Radiation'!F29/4.93</f>
        <v>55.98377281947262</v>
      </c>
      <c r="G30" s="18">
        <f>'Total Solar Radiation'!G29/4.93</f>
        <v>58.417849898580123</v>
      </c>
      <c r="H30" s="18">
        <f>'Total Solar Radiation'!H29/4.93</f>
        <v>60.446247464503045</v>
      </c>
      <c r="I30" s="18">
        <f>'Total Solar Radiation'!I29/4.93</f>
        <v>62.474645030425968</v>
      </c>
      <c r="J30" s="18">
        <f>'Total Solar Radiation'!J29/4.93</f>
        <v>64.300202839756594</v>
      </c>
      <c r="K30" s="18">
        <f>'Total Solar Radiation'!K29/4.93</f>
        <v>65.922920892494929</v>
      </c>
      <c r="L30" s="18">
        <f>'Total Solar Radiation'!L29/4.93</f>
        <v>67.545638945233264</v>
      </c>
      <c r="M30" s="18">
        <f>'Total Solar Radiation'!M29/4.93</f>
        <v>68.762677484787019</v>
      </c>
      <c r="N30" s="18">
        <f>'Total Solar Radiation'!N29/4.93</f>
        <v>69.776876267748477</v>
      </c>
      <c r="O30" s="18">
        <f>'Total Solar Radiation'!O29/4.93</f>
        <v>70.385395537525355</v>
      </c>
      <c r="P30" s="18">
        <f>'Total Solar Radiation'!P29/4.93</f>
        <v>70.993914807302232</v>
      </c>
      <c r="Q30" s="18">
        <f>'Total Solar Radiation'!Q29/4.93</f>
        <v>71.19675456389453</v>
      </c>
      <c r="R30" s="18">
        <f>'Total Solar Radiation'!R29/4.93</f>
        <v>71.19675456389453</v>
      </c>
      <c r="S30" s="18">
        <f>'Total Solar Radiation'!S29/4.93</f>
        <v>70.791075050709949</v>
      </c>
      <c r="T30" s="18">
        <f>'Total Solar Radiation'!T29/4.93</f>
        <v>70.182555780933072</v>
      </c>
      <c r="U30" s="18">
        <f>'Total Solar Radiation'!U29/4.93</f>
        <v>69.371196754563897</v>
      </c>
      <c r="V30" s="18">
        <f>'Total Solar Radiation'!V29/4.93</f>
        <v>68.356997971602439</v>
      </c>
      <c r="W30" s="18">
        <f>'Total Solar Radiation'!W29/4.93</f>
        <v>67.139959432048684</v>
      </c>
      <c r="X30" s="18">
        <f>'Total Solar Radiation'!X29/4.93</f>
        <v>65.720081135902646</v>
      </c>
      <c r="Y30" s="18">
        <f>'Total Solar Radiation'!Y29/4.93</f>
        <v>64.097363083164311</v>
      </c>
      <c r="Z30" s="18">
        <f>'Total Solar Radiation'!Z29/4.93</f>
        <v>62.271805273833678</v>
      </c>
      <c r="AA30" s="18">
        <f>'Total Solar Radiation'!AA29/4.93</f>
        <v>60.243407707910755</v>
      </c>
      <c r="AB30" s="18">
        <f>'Total Solar Radiation'!AB29/4.93</f>
        <v>58.012170385395542</v>
      </c>
      <c r="AC30" s="18">
        <f>'Total Solar Radiation'!AC29/4.93</f>
        <v>55.780933062880329</v>
      </c>
      <c r="AD30" s="18">
        <f>'Total Solar Radiation'!AD29/4.93</f>
        <v>53.549695740365117</v>
      </c>
      <c r="AE30" s="18">
        <f>'Total Solar Radiation'!AE29/4.93</f>
        <v>50.912778904665316</v>
      </c>
    </row>
    <row r="31" spans="1:31">
      <c r="A31" s="17">
        <v>45</v>
      </c>
      <c r="B31" s="18">
        <f>'Total Solar Radiation'!B30/4.93</f>
        <v>44.624746450304265</v>
      </c>
      <c r="C31" s="18">
        <f>'Total Solar Radiation'!C30/4.93</f>
        <v>47.464503042596348</v>
      </c>
      <c r="D31" s="18">
        <f>'Total Solar Radiation'!D30/4.93</f>
        <v>50.304259634888439</v>
      </c>
      <c r="E31" s="18">
        <f>'Total Solar Radiation'!E30/4.93</f>
        <v>52.941176470588239</v>
      </c>
      <c r="F31" s="18">
        <f>'Total Solar Radiation'!F30/4.93</f>
        <v>55.578093306288032</v>
      </c>
      <c r="G31" s="18">
        <f>'Total Solar Radiation'!G30/4.93</f>
        <v>58.012170385395542</v>
      </c>
      <c r="H31" s="18">
        <f>'Total Solar Radiation'!H30/4.93</f>
        <v>60.243407707910755</v>
      </c>
      <c r="I31" s="18">
        <f>'Total Solar Radiation'!I30/4.93</f>
        <v>62.474645030425968</v>
      </c>
      <c r="J31" s="18">
        <f>'Total Solar Radiation'!J30/4.93</f>
        <v>64.300202839756594</v>
      </c>
      <c r="K31" s="18">
        <f>'Total Solar Radiation'!K30/4.93</f>
        <v>66.125760649087226</v>
      </c>
      <c r="L31" s="18">
        <f>'Total Solar Radiation'!L30/4.93</f>
        <v>67.545638945233264</v>
      </c>
      <c r="M31" s="18">
        <f>'Total Solar Radiation'!M30/4.93</f>
        <v>68.762677484787019</v>
      </c>
      <c r="N31" s="18">
        <f>'Total Solar Radiation'!N30/4.93</f>
        <v>69.776876267748477</v>
      </c>
      <c r="O31" s="18">
        <f>'Total Solar Radiation'!O30/4.93</f>
        <v>70.588235294117652</v>
      </c>
      <c r="P31" s="18">
        <f>'Total Solar Radiation'!P30/4.93</f>
        <v>71.19675456389453</v>
      </c>
      <c r="Q31" s="18">
        <f>'Total Solar Radiation'!Q30/4.93</f>
        <v>71.399594320486813</v>
      </c>
      <c r="R31" s="18">
        <f>'Total Solar Radiation'!R30/4.93</f>
        <v>71.399594320486813</v>
      </c>
      <c r="S31" s="18">
        <f>'Total Solar Radiation'!S30/4.93</f>
        <v>70.993914807302232</v>
      </c>
      <c r="T31" s="18">
        <f>'Total Solar Radiation'!T30/4.93</f>
        <v>70.385395537525355</v>
      </c>
      <c r="U31" s="18">
        <f>'Total Solar Radiation'!U30/4.93</f>
        <v>69.574036511156194</v>
      </c>
      <c r="V31" s="18">
        <f>'Total Solar Radiation'!V30/4.93</f>
        <v>68.559837728194736</v>
      </c>
      <c r="W31" s="18">
        <f>'Total Solar Radiation'!W30/4.93</f>
        <v>67.139959432048684</v>
      </c>
      <c r="X31" s="18">
        <f>'Total Solar Radiation'!X30/4.93</f>
        <v>65.720081135902646</v>
      </c>
      <c r="Y31" s="18">
        <f>'Total Solar Radiation'!Y30/4.93</f>
        <v>63.894523326572013</v>
      </c>
      <c r="Z31" s="18">
        <f>'Total Solar Radiation'!Z30/4.93</f>
        <v>62.068965517241381</v>
      </c>
      <c r="AA31" s="18">
        <f>'Total Solar Radiation'!AA30/4.93</f>
        <v>60.040567951318465</v>
      </c>
      <c r="AB31" s="18">
        <f>'Total Solar Radiation'!AB30/4.93</f>
        <v>57.809330628803252</v>
      </c>
      <c r="AC31" s="18">
        <f>'Total Solar Radiation'!AC30/4.93</f>
        <v>55.578093306288032</v>
      </c>
      <c r="AD31" s="18">
        <f>'Total Solar Radiation'!AD30/4.93</f>
        <v>53.144016227180529</v>
      </c>
      <c r="AE31" s="18">
        <f>'Total Solar Radiation'!AE30/4.93</f>
        <v>50.507099391480736</v>
      </c>
    </row>
    <row r="32" spans="1:31">
      <c r="A32" s="17">
        <v>46</v>
      </c>
      <c r="B32" s="18">
        <f>'Total Solar Radiation'!B31/4.93</f>
        <v>43.813387423935097</v>
      </c>
      <c r="C32" s="18">
        <f>'Total Solar Radiation'!C31/4.93</f>
        <v>46.855983772819478</v>
      </c>
      <c r="D32" s="18">
        <f>'Total Solar Radiation'!D31/4.93</f>
        <v>49.695740365111561</v>
      </c>
      <c r="E32" s="18">
        <f>'Total Solar Radiation'!E31/4.93</f>
        <v>52.535496957403652</v>
      </c>
      <c r="F32" s="18">
        <f>'Total Solar Radiation'!F31/4.93</f>
        <v>55.172413793103452</v>
      </c>
      <c r="G32" s="18">
        <f>'Total Solar Radiation'!G31/4.93</f>
        <v>57.606490872210955</v>
      </c>
      <c r="H32" s="18">
        <f>'Total Solar Radiation'!H31/4.93</f>
        <v>60.040567951318465</v>
      </c>
      <c r="I32" s="18">
        <f>'Total Solar Radiation'!I31/4.93</f>
        <v>62.271805273833678</v>
      </c>
      <c r="J32" s="18">
        <f>'Total Solar Radiation'!J31/4.93</f>
        <v>64.300202839756594</v>
      </c>
      <c r="K32" s="18">
        <f>'Total Solar Radiation'!K31/4.93</f>
        <v>66.125760649087226</v>
      </c>
      <c r="L32" s="18">
        <f>'Total Solar Radiation'!L31/4.93</f>
        <v>67.545638945233264</v>
      </c>
      <c r="M32" s="18">
        <f>'Total Solar Radiation'!M31/4.93</f>
        <v>68.965517241379317</v>
      </c>
      <c r="N32" s="18">
        <f>'Total Solar Radiation'!N31/4.93</f>
        <v>69.979716024340775</v>
      </c>
      <c r="O32" s="18">
        <f>'Total Solar Radiation'!O31/4.93</f>
        <v>70.791075050709949</v>
      </c>
      <c r="P32" s="18">
        <f>'Total Solar Radiation'!P31/4.93</f>
        <v>71.399594320486813</v>
      </c>
      <c r="Q32" s="18">
        <f>'Total Solar Radiation'!Q31/4.93</f>
        <v>71.60243407707911</v>
      </c>
      <c r="R32" s="18">
        <f>'Total Solar Radiation'!R31/4.93</f>
        <v>71.60243407707911</v>
      </c>
      <c r="S32" s="18">
        <f>'Total Solar Radiation'!S31/4.93</f>
        <v>71.19675456389453</v>
      </c>
      <c r="T32" s="18">
        <f>'Total Solar Radiation'!T31/4.93</f>
        <v>70.588235294117652</v>
      </c>
      <c r="U32" s="18">
        <f>'Total Solar Radiation'!U31/4.93</f>
        <v>69.776876267748477</v>
      </c>
      <c r="V32" s="18">
        <f>'Total Solar Radiation'!V31/4.93</f>
        <v>68.762677484787019</v>
      </c>
      <c r="W32" s="18">
        <f>'Total Solar Radiation'!W31/4.93</f>
        <v>67.342799188640981</v>
      </c>
      <c r="X32" s="18">
        <f>'Total Solar Radiation'!X31/4.93</f>
        <v>65.720081135902646</v>
      </c>
      <c r="Y32" s="18">
        <f>'Total Solar Radiation'!Y31/4.93</f>
        <v>63.894523326572013</v>
      </c>
      <c r="Z32" s="18">
        <f>'Total Solar Radiation'!Z31/4.93</f>
        <v>62.068965517241381</v>
      </c>
      <c r="AA32" s="18">
        <f>'Total Solar Radiation'!AA31/4.93</f>
        <v>59.837728194726168</v>
      </c>
      <c r="AB32" s="18">
        <f>'Total Solar Radiation'!AB31/4.93</f>
        <v>57.606490872210955</v>
      </c>
      <c r="AC32" s="18">
        <f>'Total Solar Radiation'!AC31/4.93</f>
        <v>55.172413793103452</v>
      </c>
      <c r="AD32" s="18">
        <f>'Total Solar Radiation'!AD31/4.93</f>
        <v>52.535496957403652</v>
      </c>
      <c r="AE32" s="18">
        <f>'Total Solar Radiation'!AE31/4.93</f>
        <v>49.898580121703858</v>
      </c>
    </row>
    <row r="33" spans="1:31">
      <c r="A33" s="17">
        <v>47</v>
      </c>
      <c r="B33" s="18">
        <f>'Total Solar Radiation'!B32/4.93</f>
        <v>43.20486815415822</v>
      </c>
      <c r="C33" s="18">
        <f>'Total Solar Radiation'!C32/4.93</f>
        <v>46.2474645030426</v>
      </c>
      <c r="D33" s="18">
        <f>'Total Solar Radiation'!D32/4.93</f>
        <v>49.087221095334691</v>
      </c>
      <c r="E33" s="18">
        <f>'Total Solar Radiation'!E32/4.93</f>
        <v>51.926977687626781</v>
      </c>
      <c r="F33" s="18">
        <f>'Total Solar Radiation'!F32/4.93</f>
        <v>54.766734279918865</v>
      </c>
      <c r="G33" s="18">
        <f>'Total Solar Radiation'!G32/4.93</f>
        <v>57.403651115618665</v>
      </c>
      <c r="H33" s="18">
        <f>'Total Solar Radiation'!H32/4.93</f>
        <v>59.837728194726168</v>
      </c>
      <c r="I33" s="18">
        <f>'Total Solar Radiation'!I32/4.93</f>
        <v>62.068965517241381</v>
      </c>
      <c r="J33" s="18">
        <f>'Total Solar Radiation'!J32/4.93</f>
        <v>64.097363083164311</v>
      </c>
      <c r="K33" s="18">
        <f>'Total Solar Radiation'!K32/4.93</f>
        <v>65.922920892494929</v>
      </c>
      <c r="L33" s="18">
        <f>'Total Solar Radiation'!L32/4.93</f>
        <v>67.748478701825562</v>
      </c>
      <c r="M33" s="18">
        <f>'Total Solar Radiation'!M32/4.93</f>
        <v>68.965517241379317</v>
      </c>
      <c r="N33" s="18">
        <f>'Total Solar Radiation'!N32/4.93</f>
        <v>70.182555780933072</v>
      </c>
      <c r="O33" s="18">
        <f>'Total Solar Radiation'!O32/4.93</f>
        <v>70.993914807302232</v>
      </c>
      <c r="P33" s="18">
        <f>'Total Solar Radiation'!P32/4.93</f>
        <v>71.60243407707911</v>
      </c>
      <c r="Q33" s="18">
        <f>'Total Solar Radiation'!Q32/4.93</f>
        <v>71.805273833671407</v>
      </c>
      <c r="R33" s="18">
        <f>'Total Solar Radiation'!R32/4.93</f>
        <v>71.805273833671407</v>
      </c>
      <c r="S33" s="18">
        <f>'Total Solar Radiation'!S32/4.93</f>
        <v>71.60243407707911</v>
      </c>
      <c r="T33" s="18">
        <f>'Total Solar Radiation'!T32/4.93</f>
        <v>70.791075050709949</v>
      </c>
      <c r="U33" s="18">
        <f>'Total Solar Radiation'!U32/4.93</f>
        <v>69.979716024340775</v>
      </c>
      <c r="V33" s="18">
        <f>'Total Solar Radiation'!V32/4.93</f>
        <v>68.762677484787019</v>
      </c>
      <c r="W33" s="18">
        <f>'Total Solar Radiation'!W32/4.93</f>
        <v>67.342799188640981</v>
      </c>
      <c r="X33" s="18">
        <f>'Total Solar Radiation'!X32/4.93</f>
        <v>65.720081135902646</v>
      </c>
      <c r="Y33" s="18">
        <f>'Total Solar Radiation'!Y32/4.93</f>
        <v>63.894523326572013</v>
      </c>
      <c r="Z33" s="18">
        <f>'Total Solar Radiation'!Z32/4.93</f>
        <v>61.866125760649091</v>
      </c>
      <c r="AA33" s="18">
        <f>'Total Solar Radiation'!AA32/4.93</f>
        <v>59.634888438133878</v>
      </c>
      <c r="AB33" s="18">
        <f>'Total Solar Radiation'!AB32/4.93</f>
        <v>57.200811359026375</v>
      </c>
      <c r="AC33" s="18">
        <f>'Total Solar Radiation'!AC32/4.93</f>
        <v>54.766734279918865</v>
      </c>
      <c r="AD33" s="18">
        <f>'Total Solar Radiation'!AD32/4.93</f>
        <v>52.129817444219071</v>
      </c>
      <c r="AE33" s="18">
        <f>'Total Solar Radiation'!AE32/4.93</f>
        <v>49.290060851926981</v>
      </c>
    </row>
    <row r="34" spans="1:31">
      <c r="A34" s="17">
        <v>48</v>
      </c>
      <c r="B34" s="18">
        <f>'Total Solar Radiation'!B33/4.93</f>
        <v>42.393509127789052</v>
      </c>
      <c r="C34" s="18">
        <f>'Total Solar Radiation'!C33/4.93</f>
        <v>45.436105476673433</v>
      </c>
      <c r="D34" s="18">
        <f>'Total Solar Radiation'!D33/4.93</f>
        <v>48.478701825557813</v>
      </c>
      <c r="E34" s="18">
        <f>'Total Solar Radiation'!E33/4.93</f>
        <v>51.521298174442194</v>
      </c>
      <c r="F34" s="18">
        <f>'Total Solar Radiation'!F33/4.93</f>
        <v>54.361054766734284</v>
      </c>
      <c r="G34" s="18">
        <f>'Total Solar Radiation'!G33/4.93</f>
        <v>56.997971602434077</v>
      </c>
      <c r="H34" s="18">
        <f>'Total Solar Radiation'!H33/4.93</f>
        <v>59.634888438133878</v>
      </c>
      <c r="I34" s="18">
        <f>'Total Solar Radiation'!I33/4.93</f>
        <v>61.866125760649091</v>
      </c>
      <c r="J34" s="18">
        <f>'Total Solar Radiation'!J33/4.93</f>
        <v>64.097363083164311</v>
      </c>
      <c r="K34" s="18">
        <f>'Total Solar Radiation'!K33/4.93</f>
        <v>65.922920892494929</v>
      </c>
      <c r="L34" s="18">
        <f>'Total Solar Radiation'!L33/4.93</f>
        <v>67.748478701825562</v>
      </c>
      <c r="M34" s="18">
        <f>'Total Solar Radiation'!M33/4.93</f>
        <v>69.1683569979716</v>
      </c>
      <c r="N34" s="18">
        <f>'Total Solar Radiation'!N33/4.93</f>
        <v>70.385395537525355</v>
      </c>
      <c r="O34" s="18">
        <f>'Total Solar Radiation'!O33/4.93</f>
        <v>71.19675456389453</v>
      </c>
      <c r="P34" s="18">
        <f>'Total Solar Radiation'!P33/4.93</f>
        <v>71.805273833671407</v>
      </c>
      <c r="Q34" s="18">
        <f>'Total Solar Radiation'!Q33/4.93</f>
        <v>72.210953346855987</v>
      </c>
      <c r="R34" s="18">
        <f>'Total Solar Radiation'!R33/4.93</f>
        <v>72.00811359026369</v>
      </c>
      <c r="S34" s="18">
        <f>'Total Solar Radiation'!S33/4.93</f>
        <v>71.805273833671407</v>
      </c>
      <c r="T34" s="18">
        <f>'Total Solar Radiation'!T33/4.93</f>
        <v>70.993914807302232</v>
      </c>
      <c r="U34" s="18">
        <f>'Total Solar Radiation'!U33/4.93</f>
        <v>70.182555780933072</v>
      </c>
      <c r="V34" s="18">
        <f>'Total Solar Radiation'!V33/4.93</f>
        <v>68.965517241379317</v>
      </c>
      <c r="W34" s="18">
        <f>'Total Solar Radiation'!W33/4.93</f>
        <v>67.342799188640981</v>
      </c>
      <c r="X34" s="18">
        <f>'Total Solar Radiation'!X33/4.93</f>
        <v>65.720081135902646</v>
      </c>
      <c r="Y34" s="18">
        <f>'Total Solar Radiation'!Y33/4.93</f>
        <v>63.894523326572013</v>
      </c>
      <c r="Z34" s="18">
        <f>'Total Solar Radiation'!Z33/4.93</f>
        <v>61.6632860040568</v>
      </c>
      <c r="AA34" s="18">
        <f>'Total Solar Radiation'!AA33/4.93</f>
        <v>59.432048681541588</v>
      </c>
      <c r="AB34" s="18">
        <f>'Total Solar Radiation'!AB33/4.93</f>
        <v>56.997971602434077</v>
      </c>
      <c r="AC34" s="18">
        <f>'Total Solar Radiation'!AC33/4.93</f>
        <v>54.361054766734284</v>
      </c>
      <c r="AD34" s="18">
        <f>'Total Solar Radiation'!AD33/4.93</f>
        <v>51.724137931034484</v>
      </c>
      <c r="AE34" s="18">
        <f>'Total Solar Radiation'!AE33/4.93</f>
        <v>48.681541582150103</v>
      </c>
    </row>
    <row r="35" spans="1:31">
      <c r="A35" s="17">
        <v>49</v>
      </c>
      <c r="B35" s="18">
        <f>'Total Solar Radiation'!B34/4.93</f>
        <v>41.379310344827587</v>
      </c>
      <c r="C35" s="18">
        <f>'Total Solar Radiation'!C34/4.93</f>
        <v>44.624746450304265</v>
      </c>
      <c r="D35" s="18">
        <f>'Total Solar Radiation'!D34/4.93</f>
        <v>47.870182555780936</v>
      </c>
      <c r="E35" s="18">
        <f>'Total Solar Radiation'!E34/4.93</f>
        <v>50.912778904665316</v>
      </c>
      <c r="F35" s="18">
        <f>'Total Solar Radiation'!F34/4.93</f>
        <v>53.955375253549697</v>
      </c>
      <c r="G35" s="18">
        <f>'Total Solar Radiation'!G34/4.93</f>
        <v>56.592292089249497</v>
      </c>
      <c r="H35" s="18">
        <f>'Total Solar Radiation'!H34/4.93</f>
        <v>59.22920892494929</v>
      </c>
      <c r="I35" s="18">
        <f>'Total Solar Radiation'!I34/4.93</f>
        <v>61.6632860040568</v>
      </c>
      <c r="J35" s="18">
        <f>'Total Solar Radiation'!J34/4.93</f>
        <v>63.894523326572013</v>
      </c>
      <c r="K35" s="18">
        <f>'Total Solar Radiation'!K34/4.93</f>
        <v>65.922920892494929</v>
      </c>
      <c r="L35" s="18">
        <f>'Total Solar Radiation'!L34/4.93</f>
        <v>67.748478701825562</v>
      </c>
      <c r="M35" s="18">
        <f>'Total Solar Radiation'!M34/4.93</f>
        <v>69.371196754563897</v>
      </c>
      <c r="N35" s="18">
        <f>'Total Solar Radiation'!N34/4.93</f>
        <v>70.588235294117652</v>
      </c>
      <c r="O35" s="18">
        <f>'Total Solar Radiation'!O34/4.93</f>
        <v>71.399594320486813</v>
      </c>
      <c r="P35" s="18">
        <f>'Total Solar Radiation'!P34/4.93</f>
        <v>72.00811359026369</v>
      </c>
      <c r="Q35" s="18">
        <f>'Total Solar Radiation'!Q34/4.93</f>
        <v>72.413793103448285</v>
      </c>
      <c r="R35" s="18">
        <f>'Total Solar Radiation'!R34/4.93</f>
        <v>72.413793103448285</v>
      </c>
      <c r="S35" s="18">
        <f>'Total Solar Radiation'!S34/4.93</f>
        <v>72.00811359026369</v>
      </c>
      <c r="T35" s="18">
        <f>'Total Solar Radiation'!T34/4.93</f>
        <v>71.19675456389453</v>
      </c>
      <c r="U35" s="18">
        <f>'Total Solar Radiation'!U34/4.93</f>
        <v>70.385395537525355</v>
      </c>
      <c r="V35" s="18">
        <f>'Total Solar Radiation'!V34/4.93</f>
        <v>68.965517241379317</v>
      </c>
      <c r="W35" s="18">
        <f>'Total Solar Radiation'!W34/4.93</f>
        <v>67.545638945233264</v>
      </c>
      <c r="X35" s="18">
        <f>'Total Solar Radiation'!X34/4.93</f>
        <v>65.720081135902646</v>
      </c>
      <c r="Y35" s="18">
        <f>'Total Solar Radiation'!Y34/4.93</f>
        <v>63.691683569979723</v>
      </c>
      <c r="Z35" s="18">
        <f>'Total Solar Radiation'!Z34/4.93</f>
        <v>61.460446247464503</v>
      </c>
      <c r="AA35" s="18">
        <f>'Total Solar Radiation'!AA34/4.93</f>
        <v>59.22920892494929</v>
      </c>
      <c r="AB35" s="18">
        <f>'Total Solar Radiation'!AB34/4.93</f>
        <v>56.592292089249497</v>
      </c>
      <c r="AC35" s="18">
        <f>'Total Solar Radiation'!AC34/4.93</f>
        <v>53.955375253549697</v>
      </c>
      <c r="AD35" s="18">
        <f>'Total Solar Radiation'!AD34/4.93</f>
        <v>51.115618661257606</v>
      </c>
      <c r="AE35" s="18">
        <f>'Total Solar Radiation'!AE34/4.93</f>
        <v>48.073022312373226</v>
      </c>
    </row>
    <row r="36" spans="1:31">
      <c r="A36" s="17">
        <v>50</v>
      </c>
      <c r="B36" s="18">
        <f>'Total Solar Radiation'!B35/4.93</f>
        <v>40.56795131845842</v>
      </c>
      <c r="C36" s="18">
        <f>'Total Solar Radiation'!C35/4.93</f>
        <v>44.016227180527387</v>
      </c>
      <c r="D36" s="18">
        <f>'Total Solar Radiation'!D35/4.93</f>
        <v>47.261663286004058</v>
      </c>
      <c r="E36" s="18">
        <f>'Total Solar Radiation'!E35/4.93</f>
        <v>50.304259634888439</v>
      </c>
      <c r="F36" s="18">
        <f>'Total Solar Radiation'!F35/4.93</f>
        <v>53.346855983772819</v>
      </c>
      <c r="G36" s="18">
        <f>'Total Solar Radiation'!G35/4.93</f>
        <v>56.389452332657207</v>
      </c>
      <c r="H36" s="18">
        <f>'Total Solar Radiation'!H35/4.93</f>
        <v>59.026369168357</v>
      </c>
      <c r="I36" s="18">
        <f>'Total Solar Radiation'!I35/4.93</f>
        <v>61.460446247464503</v>
      </c>
      <c r="J36" s="18">
        <f>'Total Solar Radiation'!J35/4.93</f>
        <v>63.894523326572013</v>
      </c>
      <c r="K36" s="18">
        <f>'Total Solar Radiation'!K35/4.93</f>
        <v>65.922920892494929</v>
      </c>
      <c r="L36" s="18">
        <f>'Total Solar Radiation'!L35/4.93</f>
        <v>67.748478701825562</v>
      </c>
      <c r="M36" s="18">
        <f>'Total Solar Radiation'!M35/4.93</f>
        <v>69.371196754563897</v>
      </c>
      <c r="N36" s="18">
        <f>'Total Solar Radiation'!N35/4.93</f>
        <v>70.588235294117652</v>
      </c>
      <c r="O36" s="18">
        <f>'Total Solar Radiation'!O35/4.93</f>
        <v>71.60243407707911</v>
      </c>
      <c r="P36" s="18">
        <f>'Total Solar Radiation'!P35/4.93</f>
        <v>72.210953346855987</v>
      </c>
      <c r="Q36" s="18">
        <f>'Total Solar Radiation'!Q35/4.93</f>
        <v>72.616632860040568</v>
      </c>
      <c r="R36" s="18">
        <f>'Total Solar Radiation'!R35/4.93</f>
        <v>72.616632860040568</v>
      </c>
      <c r="S36" s="18">
        <f>'Total Solar Radiation'!S35/4.93</f>
        <v>72.210953346855987</v>
      </c>
      <c r="T36" s="18">
        <f>'Total Solar Radiation'!T35/4.93</f>
        <v>71.399594320486813</v>
      </c>
      <c r="U36" s="18">
        <f>'Total Solar Radiation'!U35/4.93</f>
        <v>70.385395537525355</v>
      </c>
      <c r="V36" s="18">
        <f>'Total Solar Radiation'!V35/4.93</f>
        <v>69.1683569979716</v>
      </c>
      <c r="W36" s="18">
        <f>'Total Solar Radiation'!W35/4.93</f>
        <v>67.545638945233264</v>
      </c>
      <c r="X36" s="18">
        <f>'Total Solar Radiation'!X35/4.93</f>
        <v>65.720081135902646</v>
      </c>
      <c r="Y36" s="18">
        <f>'Total Solar Radiation'!Y35/4.93</f>
        <v>63.691683569979723</v>
      </c>
      <c r="Z36" s="18">
        <f>'Total Solar Radiation'!Z35/4.93</f>
        <v>61.460446247464503</v>
      </c>
      <c r="AA36" s="18">
        <f>'Total Solar Radiation'!AA35/4.93</f>
        <v>58.82352941176471</v>
      </c>
      <c r="AB36" s="18">
        <f>'Total Solar Radiation'!AB35/4.93</f>
        <v>56.389452332657207</v>
      </c>
      <c r="AC36" s="18">
        <f>'Total Solar Radiation'!AC35/4.93</f>
        <v>53.549695740365117</v>
      </c>
      <c r="AD36" s="18">
        <f>'Total Solar Radiation'!AD35/4.93</f>
        <v>50.507099391480736</v>
      </c>
      <c r="AE36" s="18">
        <f>'Total Solar Radiation'!AE35/4.93</f>
        <v>47.464503042596348</v>
      </c>
    </row>
    <row r="37" spans="1:31">
      <c r="A37" s="17">
        <v>51</v>
      </c>
      <c r="B37" s="18">
        <f>'Total Solar Radiation'!B36/4.93</f>
        <v>39.756592292089252</v>
      </c>
      <c r="C37" s="18">
        <f>'Total Solar Radiation'!C36/4.93</f>
        <v>43.20486815415822</v>
      </c>
      <c r="D37" s="18">
        <f>'Total Solar Radiation'!D36/4.93</f>
        <v>46.450304259634891</v>
      </c>
      <c r="E37" s="18">
        <f>'Total Solar Radiation'!E36/4.93</f>
        <v>49.695740365111561</v>
      </c>
      <c r="F37" s="18">
        <f>'Total Solar Radiation'!F36/4.93</f>
        <v>52.941176470588239</v>
      </c>
      <c r="G37" s="18">
        <f>'Total Solar Radiation'!G36/4.93</f>
        <v>55.98377281947262</v>
      </c>
      <c r="H37" s="18">
        <f>'Total Solar Radiation'!H36/4.93</f>
        <v>58.82352941176471</v>
      </c>
      <c r="I37" s="18">
        <f>'Total Solar Radiation'!I36/4.93</f>
        <v>61.257606490872213</v>
      </c>
      <c r="J37" s="18">
        <f>'Total Solar Radiation'!J36/4.93</f>
        <v>63.691683569979723</v>
      </c>
      <c r="K37" s="18">
        <f>'Total Solar Radiation'!K36/4.93</f>
        <v>65.922920892494929</v>
      </c>
      <c r="L37" s="18">
        <f>'Total Solar Radiation'!L36/4.93</f>
        <v>67.748478701825562</v>
      </c>
      <c r="M37" s="18">
        <f>'Total Solar Radiation'!M36/4.93</f>
        <v>69.574036511156194</v>
      </c>
      <c r="N37" s="18">
        <f>'Total Solar Radiation'!N36/4.93</f>
        <v>70.791075050709949</v>
      </c>
      <c r="O37" s="18">
        <f>'Total Solar Radiation'!O36/4.93</f>
        <v>71.805273833671407</v>
      </c>
      <c r="P37" s="18">
        <f>'Total Solar Radiation'!P36/4.93</f>
        <v>72.616632860040568</v>
      </c>
      <c r="Q37" s="18">
        <f>'Total Solar Radiation'!Q36/4.93</f>
        <v>72.819472616632865</v>
      </c>
      <c r="R37" s="18">
        <f>'Total Solar Radiation'!R36/4.93</f>
        <v>72.819472616632865</v>
      </c>
      <c r="S37" s="18">
        <f>'Total Solar Radiation'!S36/4.93</f>
        <v>72.413793103448285</v>
      </c>
      <c r="T37" s="18">
        <f>'Total Solar Radiation'!T36/4.93</f>
        <v>71.805273833671407</v>
      </c>
      <c r="U37" s="18">
        <f>'Total Solar Radiation'!U36/4.93</f>
        <v>70.588235294117652</v>
      </c>
      <c r="V37" s="18">
        <f>'Total Solar Radiation'!V36/4.93</f>
        <v>69.1683569979716</v>
      </c>
      <c r="W37" s="18">
        <f>'Total Solar Radiation'!W36/4.93</f>
        <v>67.545638945233264</v>
      </c>
      <c r="X37" s="18">
        <f>'Total Solar Radiation'!X36/4.93</f>
        <v>65.720081135902646</v>
      </c>
      <c r="Y37" s="18">
        <f>'Total Solar Radiation'!Y36/4.93</f>
        <v>63.488843813387426</v>
      </c>
      <c r="Z37" s="18">
        <f>'Total Solar Radiation'!Z36/4.93</f>
        <v>61.257606490872213</v>
      </c>
      <c r="AA37" s="18">
        <f>'Total Solar Radiation'!AA36/4.93</f>
        <v>58.62068965517242</v>
      </c>
      <c r="AB37" s="18">
        <f>'Total Solar Radiation'!AB36/4.93</f>
        <v>55.98377281947262</v>
      </c>
      <c r="AC37" s="18">
        <f>'Total Solar Radiation'!AC36/4.93</f>
        <v>53.144016227180529</v>
      </c>
      <c r="AD37" s="18">
        <f>'Total Solar Radiation'!AD36/4.93</f>
        <v>50.101419878296149</v>
      </c>
      <c r="AE37" s="18">
        <f>'Total Solar Radiation'!AE36/4.93</f>
        <v>46.855983772819478</v>
      </c>
    </row>
    <row r="38" spans="1:31">
      <c r="A38" s="17">
        <v>52</v>
      </c>
      <c r="B38" s="18">
        <f>'Total Solar Radiation'!B37/4.93</f>
        <v>38.742393509127794</v>
      </c>
      <c r="C38" s="18">
        <f>'Total Solar Radiation'!C37/4.93</f>
        <v>42.393509127789052</v>
      </c>
      <c r="D38" s="18">
        <f>'Total Solar Radiation'!D37/4.93</f>
        <v>45.841784989858013</v>
      </c>
      <c r="E38" s="18">
        <f>'Total Solar Radiation'!E37/4.93</f>
        <v>49.087221095334691</v>
      </c>
      <c r="F38" s="18">
        <f>'Total Solar Radiation'!F37/4.93</f>
        <v>52.535496957403652</v>
      </c>
      <c r="G38" s="18">
        <f>'Total Solar Radiation'!G37/4.93</f>
        <v>55.578093306288032</v>
      </c>
      <c r="H38" s="18">
        <f>'Total Solar Radiation'!H37/4.93</f>
        <v>58.417849898580123</v>
      </c>
      <c r="I38" s="18">
        <f>'Total Solar Radiation'!I37/4.93</f>
        <v>61.054766734279923</v>
      </c>
      <c r="J38" s="18">
        <f>'Total Solar Radiation'!J37/4.93</f>
        <v>63.691683569979723</v>
      </c>
      <c r="K38" s="18">
        <f>'Total Solar Radiation'!K37/4.93</f>
        <v>65.922920892494929</v>
      </c>
      <c r="L38" s="18">
        <f>'Total Solar Radiation'!L37/4.93</f>
        <v>67.951318458417859</v>
      </c>
      <c r="M38" s="18">
        <f>'Total Solar Radiation'!M37/4.93</f>
        <v>69.574036511156194</v>
      </c>
      <c r="N38" s="18">
        <f>'Total Solar Radiation'!N37/4.93</f>
        <v>70.993914807302232</v>
      </c>
      <c r="O38" s="18">
        <f>'Total Solar Radiation'!O37/4.93</f>
        <v>72.00811359026369</v>
      </c>
      <c r="P38" s="18">
        <f>'Total Solar Radiation'!P37/4.93</f>
        <v>72.819472616632865</v>
      </c>
      <c r="Q38" s="18">
        <f>'Total Solar Radiation'!Q37/4.93</f>
        <v>73.225152129817445</v>
      </c>
      <c r="R38" s="18">
        <f>'Total Solar Radiation'!R37/4.93</f>
        <v>73.022312373225162</v>
      </c>
      <c r="S38" s="18">
        <f>'Total Solar Radiation'!S37/4.93</f>
        <v>72.616632860040568</v>
      </c>
      <c r="T38" s="18">
        <f>'Total Solar Radiation'!T37/4.93</f>
        <v>72.00811359026369</v>
      </c>
      <c r="U38" s="18">
        <f>'Total Solar Radiation'!U37/4.93</f>
        <v>70.791075050709949</v>
      </c>
      <c r="V38" s="18">
        <f>'Total Solar Radiation'!V37/4.93</f>
        <v>69.371196754563897</v>
      </c>
      <c r="W38" s="18">
        <f>'Total Solar Radiation'!W37/4.93</f>
        <v>67.748478701825562</v>
      </c>
      <c r="X38" s="18">
        <f>'Total Solar Radiation'!X37/4.93</f>
        <v>65.720081135902646</v>
      </c>
      <c r="Y38" s="18">
        <f>'Total Solar Radiation'!Y37/4.93</f>
        <v>63.488843813387426</v>
      </c>
      <c r="Z38" s="18">
        <f>'Total Solar Radiation'!Z37/4.93</f>
        <v>61.054766734279923</v>
      </c>
      <c r="AA38" s="18">
        <f>'Total Solar Radiation'!AA37/4.93</f>
        <v>58.417849898580123</v>
      </c>
      <c r="AB38" s="18">
        <f>'Total Solar Radiation'!AB37/4.93</f>
        <v>55.578093306288032</v>
      </c>
      <c r="AC38" s="18">
        <f>'Total Solar Radiation'!AC37/4.93</f>
        <v>52.535496957403652</v>
      </c>
      <c r="AD38" s="18">
        <f>'Total Solar Radiation'!AD37/4.93</f>
        <v>49.492900608519271</v>
      </c>
      <c r="AE38" s="18">
        <f>'Total Solar Radiation'!AE37/4.93</f>
        <v>46.2474645030426</v>
      </c>
    </row>
    <row r="39" spans="1:31">
      <c r="A39" s="17">
        <v>53</v>
      </c>
      <c r="B39" s="18">
        <f>'Total Solar Radiation'!B38/4.93</f>
        <v>37.728194726166329</v>
      </c>
      <c r="C39" s="18">
        <f>'Total Solar Radiation'!C38/4.93</f>
        <v>41.379310344827587</v>
      </c>
      <c r="D39" s="18">
        <f>'Total Solar Radiation'!D38/4.93</f>
        <v>45.030425963488845</v>
      </c>
      <c r="E39" s="18">
        <f>'Total Solar Radiation'!E38/4.93</f>
        <v>48.478701825557813</v>
      </c>
      <c r="F39" s="18">
        <f>'Total Solar Radiation'!F38/4.93</f>
        <v>51.926977687626781</v>
      </c>
      <c r="G39" s="18">
        <f>'Total Solar Radiation'!G38/4.93</f>
        <v>55.172413793103452</v>
      </c>
      <c r="H39" s="18">
        <f>'Total Solar Radiation'!H38/4.93</f>
        <v>58.012170385395542</v>
      </c>
      <c r="I39" s="18">
        <f>'Total Solar Radiation'!I38/4.93</f>
        <v>60.851926977687633</v>
      </c>
      <c r="J39" s="18">
        <f>'Total Solar Radiation'!J38/4.93</f>
        <v>63.488843813387426</v>
      </c>
      <c r="K39" s="18">
        <f>'Total Solar Radiation'!K38/4.93</f>
        <v>65.922920892494929</v>
      </c>
      <c r="L39" s="18">
        <f>'Total Solar Radiation'!L38/4.93</f>
        <v>67.951318458417859</v>
      </c>
      <c r="M39" s="18">
        <f>'Total Solar Radiation'!M38/4.93</f>
        <v>69.776876267748477</v>
      </c>
      <c r="N39" s="18">
        <f>'Total Solar Radiation'!N38/4.93</f>
        <v>71.19675456389453</v>
      </c>
      <c r="O39" s="18">
        <f>'Total Solar Radiation'!O38/4.93</f>
        <v>72.210953346855987</v>
      </c>
      <c r="P39" s="18">
        <f>'Total Solar Radiation'!P38/4.93</f>
        <v>73.022312373225162</v>
      </c>
      <c r="Q39" s="18">
        <f>'Total Solar Radiation'!Q38/4.93</f>
        <v>73.427991886409743</v>
      </c>
      <c r="R39" s="18">
        <f>'Total Solar Radiation'!R38/4.93</f>
        <v>73.427991886409743</v>
      </c>
      <c r="S39" s="18">
        <f>'Total Solar Radiation'!S38/4.93</f>
        <v>73.022312373225162</v>
      </c>
      <c r="T39" s="18">
        <f>'Total Solar Radiation'!T38/4.93</f>
        <v>72.210953346855987</v>
      </c>
      <c r="U39" s="18">
        <f>'Total Solar Radiation'!U38/4.93</f>
        <v>70.993914807302232</v>
      </c>
      <c r="V39" s="18">
        <f>'Total Solar Radiation'!V38/4.93</f>
        <v>69.574036511156194</v>
      </c>
      <c r="W39" s="18">
        <f>'Total Solar Radiation'!W38/4.93</f>
        <v>67.748478701825562</v>
      </c>
      <c r="X39" s="18">
        <f>'Total Solar Radiation'!X38/4.93</f>
        <v>65.720081135902646</v>
      </c>
      <c r="Y39" s="18">
        <f>'Total Solar Radiation'!Y38/4.93</f>
        <v>63.286004056795136</v>
      </c>
      <c r="Z39" s="18">
        <f>'Total Solar Radiation'!Z38/4.93</f>
        <v>60.851926977687633</v>
      </c>
      <c r="AA39" s="18">
        <f>'Total Solar Radiation'!AA38/4.93</f>
        <v>58.012170385395542</v>
      </c>
      <c r="AB39" s="18">
        <f>'Total Solar Radiation'!AB38/4.93</f>
        <v>55.172413793103452</v>
      </c>
      <c r="AC39" s="18">
        <f>'Total Solar Radiation'!AC38/4.93</f>
        <v>52.129817444219071</v>
      </c>
      <c r="AD39" s="18">
        <f>'Total Solar Radiation'!AD38/4.93</f>
        <v>48.884381338742394</v>
      </c>
      <c r="AE39" s="18">
        <f>'Total Solar Radiation'!AE38/4.93</f>
        <v>45.436105476673433</v>
      </c>
    </row>
    <row r="40" spans="1:31">
      <c r="A40" s="17">
        <v>54</v>
      </c>
      <c r="B40" s="18">
        <f>'Total Solar Radiation'!B39/4.93</f>
        <v>36.916835699797161</v>
      </c>
      <c r="C40" s="18">
        <f>'Total Solar Radiation'!C39/4.93</f>
        <v>40.56795131845842</v>
      </c>
      <c r="D40" s="18">
        <f>'Total Solar Radiation'!D39/4.93</f>
        <v>44.219066937119678</v>
      </c>
      <c r="E40" s="18">
        <f>'Total Solar Radiation'!E39/4.93</f>
        <v>47.870182555780936</v>
      </c>
      <c r="F40" s="18">
        <f>'Total Solar Radiation'!F39/4.93</f>
        <v>51.318458417849904</v>
      </c>
      <c r="G40" s="18">
        <f>'Total Solar Radiation'!G39/4.93</f>
        <v>54.563894523326574</v>
      </c>
      <c r="H40" s="18">
        <f>'Total Solar Radiation'!H39/4.93</f>
        <v>57.809330628803252</v>
      </c>
      <c r="I40" s="18">
        <f>'Total Solar Radiation'!I39/4.93</f>
        <v>60.649087221095336</v>
      </c>
      <c r="J40" s="18">
        <f>'Total Solar Radiation'!J39/4.93</f>
        <v>63.286004056795136</v>
      </c>
      <c r="K40" s="18">
        <f>'Total Solar Radiation'!K39/4.93</f>
        <v>65.720081135902646</v>
      </c>
      <c r="L40" s="18">
        <f>'Total Solar Radiation'!L39/4.93</f>
        <v>67.951318458417859</v>
      </c>
      <c r="M40" s="18">
        <f>'Total Solar Radiation'!M39/4.93</f>
        <v>69.776876267748477</v>
      </c>
      <c r="N40" s="18">
        <f>'Total Solar Radiation'!N39/4.93</f>
        <v>71.399594320486813</v>
      </c>
      <c r="O40" s="18">
        <f>'Total Solar Radiation'!O39/4.93</f>
        <v>72.413793103448285</v>
      </c>
      <c r="P40" s="18">
        <f>'Total Solar Radiation'!P39/4.93</f>
        <v>73.225152129817445</v>
      </c>
      <c r="Q40" s="18">
        <f>'Total Solar Radiation'!Q39/4.93</f>
        <v>73.630831643002026</v>
      </c>
      <c r="R40" s="18">
        <f>'Total Solar Radiation'!R39/4.93</f>
        <v>73.630831643002026</v>
      </c>
      <c r="S40" s="18">
        <f>'Total Solar Radiation'!S39/4.93</f>
        <v>73.225152129817445</v>
      </c>
      <c r="T40" s="18">
        <f>'Total Solar Radiation'!T39/4.93</f>
        <v>72.413793103448285</v>
      </c>
      <c r="U40" s="18">
        <f>'Total Solar Radiation'!U39/4.93</f>
        <v>71.19675456389453</v>
      </c>
      <c r="V40" s="18">
        <f>'Total Solar Radiation'!V39/4.93</f>
        <v>69.574036511156194</v>
      </c>
      <c r="W40" s="18">
        <f>'Total Solar Radiation'!W39/4.93</f>
        <v>67.748478701825562</v>
      </c>
      <c r="X40" s="18">
        <f>'Total Solar Radiation'!X39/4.93</f>
        <v>65.517241379310349</v>
      </c>
      <c r="Y40" s="18">
        <f>'Total Solar Radiation'!Y39/4.93</f>
        <v>63.286004056795136</v>
      </c>
      <c r="Z40" s="18">
        <f>'Total Solar Radiation'!Z39/4.93</f>
        <v>60.649087221095336</v>
      </c>
      <c r="AA40" s="18">
        <f>'Total Solar Radiation'!AA39/4.93</f>
        <v>57.809330628803252</v>
      </c>
      <c r="AB40" s="18">
        <f>'Total Solar Radiation'!AB39/4.93</f>
        <v>54.766734279918865</v>
      </c>
      <c r="AC40" s="18">
        <f>'Total Solar Radiation'!AC39/4.93</f>
        <v>51.521298174442194</v>
      </c>
      <c r="AD40" s="18">
        <f>'Total Solar Radiation'!AD39/4.93</f>
        <v>48.275862068965523</v>
      </c>
      <c r="AE40" s="18">
        <f>'Total Solar Radiation'!AE39/4.93</f>
        <v>44.827586206896555</v>
      </c>
    </row>
    <row r="41" spans="1:31">
      <c r="A41" s="17">
        <v>55</v>
      </c>
      <c r="B41" s="18">
        <f>'Total Solar Radiation'!B40/4.93</f>
        <v>35.902636916835704</v>
      </c>
      <c r="C41" s="18">
        <f>'Total Solar Radiation'!C40/4.93</f>
        <v>39.756592292089252</v>
      </c>
      <c r="D41" s="18">
        <f>'Total Solar Radiation'!D40/4.93</f>
        <v>43.40770791075051</v>
      </c>
      <c r="E41" s="18">
        <f>'Total Solar Radiation'!E40/4.93</f>
        <v>47.261663286004058</v>
      </c>
      <c r="F41" s="18">
        <f>'Total Solar Radiation'!F40/4.93</f>
        <v>50.709939148073026</v>
      </c>
      <c r="G41" s="18">
        <f>'Total Solar Radiation'!G40/4.93</f>
        <v>54.158215010141994</v>
      </c>
      <c r="H41" s="18">
        <f>'Total Solar Radiation'!H40/4.93</f>
        <v>57.403651115618665</v>
      </c>
      <c r="I41" s="18">
        <f>'Total Solar Radiation'!I40/4.93</f>
        <v>60.446247464503045</v>
      </c>
      <c r="J41" s="18">
        <f>'Total Solar Radiation'!J40/4.93</f>
        <v>63.286004056795136</v>
      </c>
      <c r="K41" s="18">
        <f>'Total Solar Radiation'!K40/4.93</f>
        <v>65.720081135902646</v>
      </c>
      <c r="L41" s="18">
        <f>'Total Solar Radiation'!L40/4.93</f>
        <v>67.951318458417859</v>
      </c>
      <c r="M41" s="18">
        <f>'Total Solar Radiation'!M40/4.93</f>
        <v>69.979716024340775</v>
      </c>
      <c r="N41" s="18">
        <f>'Total Solar Radiation'!N40/4.93</f>
        <v>71.60243407707911</v>
      </c>
      <c r="O41" s="18">
        <f>'Total Solar Radiation'!O40/4.93</f>
        <v>72.819472616632865</v>
      </c>
      <c r="P41" s="18">
        <f>'Total Solar Radiation'!P40/4.93</f>
        <v>73.630831643002026</v>
      </c>
      <c r="Q41" s="18">
        <f>'Total Solar Radiation'!Q40/4.93</f>
        <v>73.833671399594323</v>
      </c>
      <c r="R41" s="18">
        <f>'Total Solar Radiation'!R40/4.93</f>
        <v>73.833671399594323</v>
      </c>
      <c r="S41" s="18">
        <f>'Total Solar Radiation'!S40/4.93</f>
        <v>73.427991886409743</v>
      </c>
      <c r="T41" s="18">
        <f>'Total Solar Radiation'!T40/4.93</f>
        <v>72.616632860040568</v>
      </c>
      <c r="U41" s="18">
        <f>'Total Solar Radiation'!U40/4.93</f>
        <v>71.399594320486813</v>
      </c>
      <c r="V41" s="18">
        <f>'Total Solar Radiation'!V40/4.93</f>
        <v>69.776876267748477</v>
      </c>
      <c r="W41" s="18">
        <f>'Total Solar Radiation'!W40/4.93</f>
        <v>67.748478701825562</v>
      </c>
      <c r="X41" s="18">
        <f>'Total Solar Radiation'!X40/4.93</f>
        <v>65.517241379310349</v>
      </c>
      <c r="Y41" s="18">
        <f>'Total Solar Radiation'!Y40/4.93</f>
        <v>63.083164300202846</v>
      </c>
      <c r="Z41" s="18">
        <f>'Total Solar Radiation'!Z40/4.93</f>
        <v>60.446247464503045</v>
      </c>
      <c r="AA41" s="18">
        <f>'Total Solar Radiation'!AA40/4.93</f>
        <v>57.403651115618665</v>
      </c>
      <c r="AB41" s="18">
        <f>'Total Solar Radiation'!AB40/4.93</f>
        <v>54.361054766734284</v>
      </c>
      <c r="AC41" s="18">
        <f>'Total Solar Radiation'!AC40/4.93</f>
        <v>51.115618661257606</v>
      </c>
      <c r="AD41" s="18">
        <f>'Total Solar Radiation'!AD40/4.93</f>
        <v>47.667342799188646</v>
      </c>
      <c r="AE41" s="18">
        <f>'Total Solar Radiation'!AE40/4.93</f>
        <v>44.016227180527387</v>
      </c>
    </row>
    <row r="42" spans="1:31">
      <c r="A42" s="17">
        <v>56</v>
      </c>
      <c r="B42" s="18">
        <f>'Total Solar Radiation'!B41/4.93</f>
        <v>34.685598377281949</v>
      </c>
      <c r="C42" s="18">
        <f>'Total Solar Radiation'!C41/4.93</f>
        <v>38.742393509127794</v>
      </c>
      <c r="D42" s="18">
        <f>'Total Solar Radiation'!D41/4.93</f>
        <v>42.596348884381342</v>
      </c>
      <c r="E42" s="18">
        <f>'Total Solar Radiation'!E41/4.93</f>
        <v>46.450304259634891</v>
      </c>
      <c r="F42" s="18">
        <f>'Total Solar Radiation'!F41/4.93</f>
        <v>50.101419878296149</v>
      </c>
      <c r="G42" s="18">
        <f>'Total Solar Radiation'!G41/4.93</f>
        <v>53.752535496957407</v>
      </c>
      <c r="H42" s="18">
        <f>'Total Solar Radiation'!H41/4.93</f>
        <v>56.997971602434077</v>
      </c>
      <c r="I42" s="18">
        <f>'Total Solar Radiation'!I41/4.93</f>
        <v>60.243407707910755</v>
      </c>
      <c r="J42" s="18">
        <f>'Total Solar Radiation'!J41/4.93</f>
        <v>63.083164300202846</v>
      </c>
      <c r="K42" s="18">
        <f>'Total Solar Radiation'!K41/4.93</f>
        <v>65.720081135902646</v>
      </c>
      <c r="L42" s="18">
        <f>'Total Solar Radiation'!L41/4.93</f>
        <v>67.951318458417859</v>
      </c>
      <c r="M42" s="18">
        <f>'Total Solar Radiation'!M41/4.93</f>
        <v>69.979716024340775</v>
      </c>
      <c r="N42" s="18">
        <f>'Total Solar Radiation'!N41/4.93</f>
        <v>71.60243407707911</v>
      </c>
      <c r="O42" s="18">
        <f>'Total Solar Radiation'!O41/4.93</f>
        <v>73.022312373225162</v>
      </c>
      <c r="P42" s="18">
        <f>'Total Solar Radiation'!P41/4.93</f>
        <v>73.833671399594323</v>
      </c>
      <c r="Q42" s="18">
        <f>'Total Solar Radiation'!Q41/4.93</f>
        <v>74.239350912778903</v>
      </c>
      <c r="R42" s="18">
        <f>'Total Solar Radiation'!R41/4.93</f>
        <v>74.239350912778903</v>
      </c>
      <c r="S42" s="18">
        <f>'Total Solar Radiation'!S41/4.93</f>
        <v>73.833671399594323</v>
      </c>
      <c r="T42" s="18">
        <f>'Total Solar Radiation'!T41/4.93</f>
        <v>72.819472616632865</v>
      </c>
      <c r="U42" s="18">
        <f>'Total Solar Radiation'!U41/4.93</f>
        <v>71.60243407707911</v>
      </c>
      <c r="V42" s="18">
        <f>'Total Solar Radiation'!V41/4.93</f>
        <v>69.979716024340775</v>
      </c>
      <c r="W42" s="18">
        <f>'Total Solar Radiation'!W41/4.93</f>
        <v>67.951318458417859</v>
      </c>
      <c r="X42" s="18">
        <f>'Total Solar Radiation'!X41/4.93</f>
        <v>65.517241379310349</v>
      </c>
      <c r="Y42" s="18">
        <f>'Total Solar Radiation'!Y41/4.93</f>
        <v>62.880324543610548</v>
      </c>
      <c r="Z42" s="18">
        <f>'Total Solar Radiation'!Z41/4.93</f>
        <v>60.243407707910755</v>
      </c>
      <c r="AA42" s="18">
        <f>'Total Solar Radiation'!AA41/4.93</f>
        <v>56.997971602434077</v>
      </c>
      <c r="AB42" s="18">
        <f>'Total Solar Radiation'!AB41/4.93</f>
        <v>53.955375253549697</v>
      </c>
      <c r="AC42" s="18">
        <f>'Total Solar Radiation'!AC41/4.93</f>
        <v>50.507099391480736</v>
      </c>
      <c r="AD42" s="18">
        <f>'Total Solar Radiation'!AD41/4.93</f>
        <v>46.855983772819478</v>
      </c>
      <c r="AE42" s="18">
        <f>'Total Solar Radiation'!AE41/4.93</f>
        <v>43.20486815415822</v>
      </c>
    </row>
    <row r="43" spans="1:31">
      <c r="A43" s="17">
        <v>57</v>
      </c>
      <c r="B43" s="18">
        <f>'Total Solar Radiation'!B42/4.93</f>
        <v>33.671399594320491</v>
      </c>
      <c r="C43" s="18">
        <f>'Total Solar Radiation'!C42/4.93</f>
        <v>37.728194726166329</v>
      </c>
      <c r="D43" s="18">
        <f>'Total Solar Radiation'!D42/4.93</f>
        <v>41.784989858012175</v>
      </c>
      <c r="E43" s="18">
        <f>'Total Solar Radiation'!E42/4.93</f>
        <v>45.841784989858013</v>
      </c>
      <c r="F43" s="18">
        <f>'Total Solar Radiation'!F42/4.93</f>
        <v>49.492900608519271</v>
      </c>
      <c r="G43" s="18">
        <f>'Total Solar Radiation'!G42/4.93</f>
        <v>53.144016227180529</v>
      </c>
      <c r="H43" s="18">
        <f>'Total Solar Radiation'!H42/4.93</f>
        <v>56.592292089249497</v>
      </c>
      <c r="I43" s="18">
        <f>'Total Solar Radiation'!I42/4.93</f>
        <v>59.837728194726168</v>
      </c>
      <c r="J43" s="18">
        <f>'Total Solar Radiation'!J42/4.93</f>
        <v>62.880324543610548</v>
      </c>
      <c r="K43" s="18">
        <f>'Total Solar Radiation'!K42/4.93</f>
        <v>65.517241379310349</v>
      </c>
      <c r="L43" s="18">
        <f>'Total Solar Radiation'!L42/4.93</f>
        <v>67.951318458417859</v>
      </c>
      <c r="M43" s="18">
        <f>'Total Solar Radiation'!M42/4.93</f>
        <v>70.182555780933072</v>
      </c>
      <c r="N43" s="18">
        <f>'Total Solar Radiation'!N42/4.93</f>
        <v>71.805273833671407</v>
      </c>
      <c r="O43" s="18">
        <f>'Total Solar Radiation'!O42/4.93</f>
        <v>73.225152129817445</v>
      </c>
      <c r="P43" s="18">
        <f>'Total Solar Radiation'!P42/4.93</f>
        <v>74.03651115618662</v>
      </c>
      <c r="Q43" s="18">
        <f>'Total Solar Radiation'!Q42/4.93</f>
        <v>74.645030425963498</v>
      </c>
      <c r="R43" s="18">
        <f>'Total Solar Radiation'!R42/4.93</f>
        <v>74.645030425963498</v>
      </c>
      <c r="S43" s="18">
        <f>'Total Solar Radiation'!S42/4.93</f>
        <v>74.03651115618662</v>
      </c>
      <c r="T43" s="18">
        <f>'Total Solar Radiation'!T42/4.93</f>
        <v>73.022312373225162</v>
      </c>
      <c r="U43" s="18">
        <f>'Total Solar Radiation'!U42/4.93</f>
        <v>71.805273833671407</v>
      </c>
      <c r="V43" s="18">
        <f>'Total Solar Radiation'!V42/4.93</f>
        <v>69.979716024340775</v>
      </c>
      <c r="W43" s="18">
        <f>'Total Solar Radiation'!W42/4.93</f>
        <v>67.951318458417859</v>
      </c>
      <c r="X43" s="18">
        <f>'Total Solar Radiation'!X42/4.93</f>
        <v>65.517241379310349</v>
      </c>
      <c r="Y43" s="18">
        <f>'Total Solar Radiation'!Y42/4.93</f>
        <v>62.880324543610548</v>
      </c>
      <c r="Z43" s="18">
        <f>'Total Solar Radiation'!Z42/4.93</f>
        <v>59.837728194726168</v>
      </c>
      <c r="AA43" s="18">
        <f>'Total Solar Radiation'!AA42/4.93</f>
        <v>56.795131845841787</v>
      </c>
      <c r="AB43" s="18">
        <f>'Total Solar Radiation'!AB42/4.93</f>
        <v>53.346855983772819</v>
      </c>
      <c r="AC43" s="18">
        <f>'Total Solar Radiation'!AC42/4.93</f>
        <v>49.898580121703858</v>
      </c>
      <c r="AD43" s="18">
        <f>'Total Solar Radiation'!AD42/4.93</f>
        <v>46.2474645030426</v>
      </c>
      <c r="AE43" s="18">
        <f>'Total Solar Radiation'!AE42/4.93</f>
        <v>42.393509127789052</v>
      </c>
    </row>
    <row r="44" spans="1:31">
      <c r="A44" s="17">
        <v>58</v>
      </c>
      <c r="B44" s="18">
        <f>'Total Solar Radiation'!B43/4.93</f>
        <v>32.657200811359026</v>
      </c>
      <c r="C44" s="18">
        <f>'Total Solar Radiation'!C43/4.93</f>
        <v>36.713995943204871</v>
      </c>
      <c r="D44" s="18">
        <f>'Total Solar Radiation'!D43/4.93</f>
        <v>40.973630831643007</v>
      </c>
      <c r="E44" s="18">
        <f>'Total Solar Radiation'!E43/4.93</f>
        <v>45.030425963488845</v>
      </c>
      <c r="F44" s="18">
        <f>'Total Solar Radiation'!F43/4.93</f>
        <v>48.884381338742394</v>
      </c>
      <c r="G44" s="18">
        <f>'Total Solar Radiation'!G43/4.93</f>
        <v>52.738336713995949</v>
      </c>
      <c r="H44" s="18">
        <f>'Total Solar Radiation'!H43/4.93</f>
        <v>56.18661257606491</v>
      </c>
      <c r="I44" s="18">
        <f>'Total Solar Radiation'!I43/4.93</f>
        <v>59.634888438133878</v>
      </c>
      <c r="J44" s="18">
        <f>'Total Solar Radiation'!J43/4.93</f>
        <v>62.677484787018258</v>
      </c>
      <c r="K44" s="18">
        <f>'Total Solar Radiation'!K43/4.93</f>
        <v>65.517241379310349</v>
      </c>
      <c r="L44" s="18">
        <f>'Total Solar Radiation'!L43/4.93</f>
        <v>68.154158215010142</v>
      </c>
      <c r="M44" s="18">
        <f>'Total Solar Radiation'!M43/4.93</f>
        <v>70.182555780933072</v>
      </c>
      <c r="N44" s="18">
        <f>'Total Solar Radiation'!N43/4.93</f>
        <v>72.00811359026369</v>
      </c>
      <c r="O44" s="18">
        <f>'Total Solar Radiation'!O43/4.93</f>
        <v>73.427991886409743</v>
      </c>
      <c r="P44" s="18">
        <f>'Total Solar Radiation'!P43/4.93</f>
        <v>74.4421906693712</v>
      </c>
      <c r="Q44" s="18">
        <f>'Total Solar Radiation'!Q43/4.93</f>
        <v>74.847870182555781</v>
      </c>
      <c r="R44" s="18">
        <f>'Total Solar Radiation'!R43/4.93</f>
        <v>74.847870182555781</v>
      </c>
      <c r="S44" s="18">
        <f>'Total Solar Radiation'!S43/4.93</f>
        <v>74.4421906693712</v>
      </c>
      <c r="T44" s="18">
        <f>'Total Solar Radiation'!T43/4.93</f>
        <v>73.427991886409743</v>
      </c>
      <c r="U44" s="18">
        <f>'Total Solar Radiation'!U43/4.93</f>
        <v>72.00811359026369</v>
      </c>
      <c r="V44" s="18">
        <f>'Total Solar Radiation'!V43/4.93</f>
        <v>70.182555780933072</v>
      </c>
      <c r="W44" s="18">
        <f>'Total Solar Radiation'!W43/4.93</f>
        <v>67.951318458417859</v>
      </c>
      <c r="X44" s="18">
        <f>'Total Solar Radiation'!X43/4.93</f>
        <v>65.517241379310349</v>
      </c>
      <c r="Y44" s="18">
        <f>'Total Solar Radiation'!Y43/4.93</f>
        <v>62.677484787018258</v>
      </c>
      <c r="Z44" s="18">
        <f>'Total Solar Radiation'!Z43/4.93</f>
        <v>59.634888438133878</v>
      </c>
      <c r="AA44" s="18">
        <f>'Total Solar Radiation'!AA43/4.93</f>
        <v>56.389452332657207</v>
      </c>
      <c r="AB44" s="18">
        <f>'Total Solar Radiation'!AB43/4.93</f>
        <v>52.941176470588239</v>
      </c>
      <c r="AC44" s="18">
        <f>'Total Solar Radiation'!AC43/4.93</f>
        <v>49.290060851926981</v>
      </c>
      <c r="AD44" s="18">
        <f>'Total Solar Radiation'!AD43/4.93</f>
        <v>45.638945233265723</v>
      </c>
      <c r="AE44" s="18">
        <f>'Total Solar Radiation'!AE43/4.93</f>
        <v>41.582150101419877</v>
      </c>
    </row>
    <row r="45" spans="1:31">
      <c r="A45" s="17">
        <v>59</v>
      </c>
      <c r="B45" s="18">
        <f>'Total Solar Radiation'!B44/4.93</f>
        <v>31.440162271805274</v>
      </c>
      <c r="C45" s="18">
        <f>'Total Solar Radiation'!C44/4.93</f>
        <v>35.699797160243406</v>
      </c>
      <c r="D45" s="18">
        <f>'Total Solar Radiation'!D44/4.93</f>
        <v>39.959432048681542</v>
      </c>
      <c r="E45" s="18">
        <f>'Total Solar Radiation'!E44/4.93</f>
        <v>44.219066937119678</v>
      </c>
      <c r="F45" s="18">
        <f>'Total Solar Radiation'!F44/4.93</f>
        <v>48.275862068965523</v>
      </c>
      <c r="G45" s="18">
        <f>'Total Solar Radiation'!G44/4.93</f>
        <v>52.129817444219071</v>
      </c>
      <c r="H45" s="18">
        <f>'Total Solar Radiation'!H44/4.93</f>
        <v>55.780933062880329</v>
      </c>
      <c r="I45" s="18">
        <f>'Total Solar Radiation'!I44/4.93</f>
        <v>59.22920892494929</v>
      </c>
      <c r="J45" s="18">
        <f>'Total Solar Radiation'!J44/4.93</f>
        <v>62.474645030425968</v>
      </c>
      <c r="K45" s="18">
        <f>'Total Solar Radiation'!K44/4.93</f>
        <v>65.517241379310349</v>
      </c>
      <c r="L45" s="18">
        <f>'Total Solar Radiation'!L44/4.93</f>
        <v>68.154158215010142</v>
      </c>
      <c r="M45" s="18">
        <f>'Total Solar Radiation'!M44/4.93</f>
        <v>70.385395537525355</v>
      </c>
      <c r="N45" s="18">
        <f>'Total Solar Radiation'!N44/4.93</f>
        <v>72.210953346855987</v>
      </c>
      <c r="O45" s="18">
        <f>'Total Solar Radiation'!O44/4.93</f>
        <v>73.833671399594323</v>
      </c>
      <c r="P45" s="18">
        <f>'Total Solar Radiation'!P44/4.93</f>
        <v>74.645030425963498</v>
      </c>
      <c r="Q45" s="18">
        <f>'Total Solar Radiation'!Q44/4.93</f>
        <v>75.253549695740375</v>
      </c>
      <c r="R45" s="18">
        <f>'Total Solar Radiation'!R44/4.93</f>
        <v>75.253549695740375</v>
      </c>
      <c r="S45" s="18">
        <f>'Total Solar Radiation'!S44/4.93</f>
        <v>74.645030425963498</v>
      </c>
      <c r="T45" s="18">
        <f>'Total Solar Radiation'!T44/4.93</f>
        <v>73.630831643002026</v>
      </c>
      <c r="U45" s="18">
        <f>'Total Solar Radiation'!U44/4.93</f>
        <v>72.210953346855987</v>
      </c>
      <c r="V45" s="18">
        <f>'Total Solar Radiation'!V44/4.93</f>
        <v>70.385395537525355</v>
      </c>
      <c r="W45" s="18">
        <f>'Total Solar Radiation'!W44/4.93</f>
        <v>67.951318458417859</v>
      </c>
      <c r="X45" s="18">
        <f>'Total Solar Radiation'!X44/4.93</f>
        <v>65.517241379310349</v>
      </c>
      <c r="Y45" s="18">
        <f>'Total Solar Radiation'!Y44/4.93</f>
        <v>62.474645030425968</v>
      </c>
      <c r="Z45" s="18">
        <f>'Total Solar Radiation'!Z44/4.93</f>
        <v>59.432048681541588</v>
      </c>
      <c r="AA45" s="18">
        <f>'Total Solar Radiation'!AA44/4.93</f>
        <v>55.98377281947262</v>
      </c>
      <c r="AB45" s="18">
        <f>'Total Solar Radiation'!AB44/4.93</f>
        <v>52.535496957403652</v>
      </c>
      <c r="AC45" s="18">
        <f>'Total Solar Radiation'!AC44/4.93</f>
        <v>48.681541582150103</v>
      </c>
      <c r="AD45" s="18">
        <f>'Total Solar Radiation'!AD44/4.93</f>
        <v>44.827586206896555</v>
      </c>
      <c r="AE45" s="18">
        <f>'Total Solar Radiation'!AE44/4.93</f>
        <v>40.77079107505071</v>
      </c>
    </row>
    <row r="46" spans="1:31">
      <c r="A46" s="17">
        <v>60</v>
      </c>
      <c r="B46" s="18">
        <f>'Total Solar Radiation'!B45/4.93</f>
        <v>30.223123732251523</v>
      </c>
      <c r="C46" s="18">
        <f>'Total Solar Radiation'!C45/4.93</f>
        <v>34.685598377281949</v>
      </c>
      <c r="D46" s="18">
        <f>'Total Solar Radiation'!D45/4.93</f>
        <v>39.148073022312374</v>
      </c>
      <c r="E46" s="18">
        <f>'Total Solar Radiation'!E45/4.93</f>
        <v>43.40770791075051</v>
      </c>
      <c r="F46" s="18">
        <f>'Total Solar Radiation'!F45/4.93</f>
        <v>47.667342799188646</v>
      </c>
      <c r="G46" s="18">
        <f>'Total Solar Radiation'!G45/4.93</f>
        <v>51.521298174442194</v>
      </c>
      <c r="H46" s="18">
        <f>'Total Solar Radiation'!H45/4.93</f>
        <v>55.375253549695742</v>
      </c>
      <c r="I46" s="18">
        <f>'Total Solar Radiation'!I45/4.93</f>
        <v>59.026369168357</v>
      </c>
      <c r="J46" s="18">
        <f>'Total Solar Radiation'!J45/4.93</f>
        <v>62.271805273833678</v>
      </c>
      <c r="K46" s="18">
        <f>'Total Solar Radiation'!K45/4.93</f>
        <v>65.314401622718051</v>
      </c>
      <c r="L46" s="18">
        <f>'Total Solar Radiation'!L45/4.93</f>
        <v>68.154158215010142</v>
      </c>
      <c r="M46" s="18">
        <f>'Total Solar Radiation'!M45/4.93</f>
        <v>70.588235294117652</v>
      </c>
      <c r="N46" s="18">
        <f>'Total Solar Radiation'!N45/4.93</f>
        <v>72.616632860040568</v>
      </c>
      <c r="O46" s="18">
        <f>'Total Solar Radiation'!O45/4.93</f>
        <v>74.03651115618662</v>
      </c>
      <c r="P46" s="18">
        <f>'Total Solar Radiation'!P45/4.93</f>
        <v>75.050709939148078</v>
      </c>
      <c r="Q46" s="18">
        <f>'Total Solar Radiation'!Q45/4.93</f>
        <v>75.659229208924955</v>
      </c>
      <c r="R46" s="18">
        <f>'Total Solar Radiation'!R45/4.93</f>
        <v>75.659229208924955</v>
      </c>
      <c r="S46" s="18">
        <f>'Total Solar Radiation'!S45/4.93</f>
        <v>75.050709939148078</v>
      </c>
      <c r="T46" s="18">
        <f>'Total Solar Radiation'!T45/4.93</f>
        <v>74.03651115618662</v>
      </c>
      <c r="U46" s="18">
        <f>'Total Solar Radiation'!U45/4.93</f>
        <v>72.413793103448285</v>
      </c>
      <c r="V46" s="18">
        <f>'Total Solar Radiation'!V45/4.93</f>
        <v>70.385395537525355</v>
      </c>
      <c r="W46" s="18">
        <f>'Total Solar Radiation'!W45/4.93</f>
        <v>68.154158215010142</v>
      </c>
      <c r="X46" s="18">
        <f>'Total Solar Radiation'!X45/4.93</f>
        <v>65.314401622718051</v>
      </c>
      <c r="Y46" s="18">
        <f>'Total Solar Radiation'!Y45/4.93</f>
        <v>62.474645030425968</v>
      </c>
      <c r="Z46" s="18">
        <f>'Total Solar Radiation'!Z45/4.93</f>
        <v>59.22920892494929</v>
      </c>
      <c r="AA46" s="18">
        <f>'Total Solar Radiation'!AA45/4.93</f>
        <v>55.578093306288032</v>
      </c>
      <c r="AB46" s="18">
        <f>'Total Solar Radiation'!AB45/4.93</f>
        <v>51.926977687626781</v>
      </c>
      <c r="AC46" s="18">
        <f>'Total Solar Radiation'!AC45/4.93</f>
        <v>48.073022312373226</v>
      </c>
      <c r="AD46" s="18">
        <f>'Total Solar Radiation'!AD45/4.93</f>
        <v>44.016227180527387</v>
      </c>
      <c r="AE46" s="18">
        <f>'Total Solar Radiation'!AE45/4.93</f>
        <v>39.959432048681542</v>
      </c>
    </row>
    <row r="47" spans="1:31">
      <c r="A47" s="17">
        <v>61</v>
      </c>
      <c r="B47" s="18">
        <f>'Total Solar Radiation'!B46/4.93</f>
        <v>29.006085192697771</v>
      </c>
      <c r="C47" s="18">
        <f>'Total Solar Radiation'!C46/4.93</f>
        <v>33.468559837728193</v>
      </c>
      <c r="D47" s="18">
        <f>'Total Solar Radiation'!D46/4.93</f>
        <v>38.133874239350916</v>
      </c>
      <c r="E47" s="18">
        <f>'Total Solar Radiation'!E46/4.93</f>
        <v>42.596348884381342</v>
      </c>
      <c r="F47" s="18">
        <f>'Total Solar Radiation'!F46/4.93</f>
        <v>46.855983772819478</v>
      </c>
      <c r="G47" s="18">
        <f>'Total Solar Radiation'!G46/4.93</f>
        <v>50.912778904665316</v>
      </c>
      <c r="H47" s="18">
        <f>'Total Solar Radiation'!H46/4.93</f>
        <v>54.969574036511162</v>
      </c>
      <c r="I47" s="18">
        <f>'Total Solar Radiation'!I46/4.93</f>
        <v>58.62068965517242</v>
      </c>
      <c r="J47" s="18">
        <f>'Total Solar Radiation'!J46/4.93</f>
        <v>62.271805273833678</v>
      </c>
      <c r="K47" s="18">
        <f>'Total Solar Radiation'!K46/4.93</f>
        <v>65.314401622718051</v>
      </c>
      <c r="L47" s="18">
        <f>'Total Solar Radiation'!L46/4.93</f>
        <v>68.154158215010142</v>
      </c>
      <c r="M47" s="18">
        <f>'Total Solar Radiation'!M46/4.93</f>
        <v>70.791075050709949</v>
      </c>
      <c r="N47" s="18">
        <f>'Total Solar Radiation'!N46/4.93</f>
        <v>72.819472616632865</v>
      </c>
      <c r="O47" s="18">
        <f>'Total Solar Radiation'!O46/4.93</f>
        <v>74.4421906693712</v>
      </c>
      <c r="P47" s="18">
        <f>'Total Solar Radiation'!P46/4.93</f>
        <v>75.456389452332658</v>
      </c>
      <c r="Q47" s="18">
        <f>'Total Solar Radiation'!Q46/4.93</f>
        <v>76.064908722109536</v>
      </c>
      <c r="R47" s="18">
        <f>'Total Solar Radiation'!R46/4.93</f>
        <v>76.064908722109536</v>
      </c>
      <c r="S47" s="18">
        <f>'Total Solar Radiation'!S46/4.93</f>
        <v>75.456389452332658</v>
      </c>
      <c r="T47" s="18">
        <f>'Total Solar Radiation'!T46/4.93</f>
        <v>74.239350912778903</v>
      </c>
      <c r="U47" s="18">
        <f>'Total Solar Radiation'!U46/4.93</f>
        <v>72.616632860040568</v>
      </c>
      <c r="V47" s="18">
        <f>'Total Solar Radiation'!V46/4.93</f>
        <v>70.588235294117652</v>
      </c>
      <c r="W47" s="18">
        <f>'Total Solar Radiation'!W46/4.93</f>
        <v>68.154158215010142</v>
      </c>
      <c r="X47" s="18">
        <f>'Total Solar Radiation'!X46/4.93</f>
        <v>65.314401622718051</v>
      </c>
      <c r="Y47" s="18">
        <f>'Total Solar Radiation'!Y46/4.93</f>
        <v>62.271805273833678</v>
      </c>
      <c r="Z47" s="18">
        <f>'Total Solar Radiation'!Z46/4.93</f>
        <v>58.82352941176471</v>
      </c>
      <c r="AA47" s="18">
        <f>'Total Solar Radiation'!AA46/4.93</f>
        <v>55.172413793103452</v>
      </c>
      <c r="AB47" s="18">
        <f>'Total Solar Radiation'!AB46/4.93</f>
        <v>51.318458417849904</v>
      </c>
      <c r="AC47" s="18">
        <f>'Total Solar Radiation'!AC46/4.93</f>
        <v>47.464503042596348</v>
      </c>
      <c r="AD47" s="18">
        <f>'Total Solar Radiation'!AD46/4.93</f>
        <v>43.20486815415822</v>
      </c>
      <c r="AE47" s="18">
        <f>'Total Solar Radiation'!AE46/4.93</f>
        <v>38.945233265720084</v>
      </c>
    </row>
    <row r="48" spans="1:31">
      <c r="A48" s="17">
        <v>62</v>
      </c>
      <c r="B48" s="18">
        <f>'Total Solar Radiation'!B47/4.93</f>
        <v>27.789046653144016</v>
      </c>
      <c r="C48" s="18">
        <f>'Total Solar Radiation'!C47/4.93</f>
        <v>32.454361054766736</v>
      </c>
      <c r="D48" s="18">
        <f>'Total Solar Radiation'!D47/4.93</f>
        <v>37.119675456389452</v>
      </c>
      <c r="E48" s="18">
        <f>'Total Solar Radiation'!E47/4.93</f>
        <v>41.582150101419877</v>
      </c>
      <c r="F48" s="18">
        <f>'Total Solar Radiation'!F47/4.93</f>
        <v>46.04462474645031</v>
      </c>
      <c r="G48" s="18">
        <f>'Total Solar Radiation'!G47/4.93</f>
        <v>50.304259634888439</v>
      </c>
      <c r="H48" s="18">
        <f>'Total Solar Radiation'!H47/4.93</f>
        <v>54.563894523326574</v>
      </c>
      <c r="I48" s="18">
        <f>'Total Solar Radiation'!I47/4.93</f>
        <v>58.417849898580123</v>
      </c>
      <c r="J48" s="18">
        <f>'Total Solar Radiation'!J47/4.93</f>
        <v>62.068965517241381</v>
      </c>
      <c r="K48" s="18">
        <f>'Total Solar Radiation'!K47/4.93</f>
        <v>65.314401622718051</v>
      </c>
      <c r="L48" s="18">
        <f>'Total Solar Radiation'!L47/4.93</f>
        <v>68.356997971602439</v>
      </c>
      <c r="M48" s="18">
        <f>'Total Solar Radiation'!M47/4.93</f>
        <v>70.791075050709949</v>
      </c>
      <c r="N48" s="18">
        <f>'Total Solar Radiation'!N47/4.93</f>
        <v>73.022312373225162</v>
      </c>
      <c r="O48" s="18">
        <f>'Total Solar Radiation'!O47/4.93</f>
        <v>74.645030425963498</v>
      </c>
      <c r="P48" s="18">
        <f>'Total Solar Radiation'!P47/4.93</f>
        <v>75.862068965517253</v>
      </c>
      <c r="Q48" s="18">
        <f>'Total Solar Radiation'!Q47/4.93</f>
        <v>76.470588235294116</v>
      </c>
      <c r="R48" s="18">
        <f>'Total Solar Radiation'!R47/4.93</f>
        <v>76.470588235294116</v>
      </c>
      <c r="S48" s="18">
        <f>'Total Solar Radiation'!S47/4.93</f>
        <v>75.862068965517253</v>
      </c>
      <c r="T48" s="18">
        <f>'Total Solar Radiation'!T47/4.93</f>
        <v>74.645030425963498</v>
      </c>
      <c r="U48" s="18">
        <f>'Total Solar Radiation'!U47/4.93</f>
        <v>73.022312373225162</v>
      </c>
      <c r="V48" s="18">
        <f>'Total Solar Radiation'!V47/4.93</f>
        <v>70.791075050709949</v>
      </c>
      <c r="W48" s="18">
        <f>'Total Solar Radiation'!W47/4.93</f>
        <v>68.154158215010142</v>
      </c>
      <c r="X48" s="18">
        <f>'Total Solar Radiation'!X47/4.93</f>
        <v>65.314401622718051</v>
      </c>
      <c r="Y48" s="18">
        <f>'Total Solar Radiation'!Y47/4.93</f>
        <v>62.068965517241381</v>
      </c>
      <c r="Z48" s="18">
        <f>'Total Solar Radiation'!Z47/4.93</f>
        <v>58.62068965517242</v>
      </c>
      <c r="AA48" s="18">
        <f>'Total Solar Radiation'!AA47/4.93</f>
        <v>54.766734279918865</v>
      </c>
      <c r="AB48" s="18">
        <f>'Total Solar Radiation'!AB47/4.93</f>
        <v>50.912778904665316</v>
      </c>
      <c r="AC48" s="18">
        <f>'Total Solar Radiation'!AC47/4.93</f>
        <v>46.653144016227181</v>
      </c>
      <c r="AD48" s="18">
        <f>'Total Solar Radiation'!AD47/4.93</f>
        <v>42.393509127789052</v>
      </c>
      <c r="AE48" s="18">
        <f>'Total Solar Radiation'!AE47/4.93</f>
        <v>37.931034482758626</v>
      </c>
    </row>
    <row r="49" spans="1:31">
      <c r="A49" s="17">
        <v>63</v>
      </c>
      <c r="B49" s="18">
        <f>'Total Solar Radiation'!B48/4.93</f>
        <v>26.369168356997974</v>
      </c>
      <c r="C49" s="18">
        <f>'Total Solar Radiation'!C48/4.93</f>
        <v>31.237322515212984</v>
      </c>
      <c r="D49" s="18">
        <f>'Total Solar Radiation'!D48/4.93</f>
        <v>35.902636916835704</v>
      </c>
      <c r="E49" s="18">
        <f>'Total Solar Radiation'!E48/4.93</f>
        <v>40.77079107505071</v>
      </c>
      <c r="F49" s="18">
        <f>'Total Solar Radiation'!F48/4.93</f>
        <v>45.233265720081135</v>
      </c>
      <c r="G49" s="18">
        <f>'Total Solar Radiation'!G48/4.93</f>
        <v>49.695740365111561</v>
      </c>
      <c r="H49" s="18">
        <f>'Total Solar Radiation'!H48/4.93</f>
        <v>53.955375253549697</v>
      </c>
      <c r="I49" s="18">
        <f>'Total Solar Radiation'!I48/4.93</f>
        <v>58.012170385395542</v>
      </c>
      <c r="J49" s="18">
        <f>'Total Solar Radiation'!J48/4.93</f>
        <v>61.6632860040568</v>
      </c>
      <c r="K49" s="18">
        <f>'Total Solar Radiation'!K48/4.93</f>
        <v>65.314401622718051</v>
      </c>
      <c r="L49" s="18">
        <f>'Total Solar Radiation'!L48/4.93</f>
        <v>68.356997971602439</v>
      </c>
      <c r="M49" s="18">
        <f>'Total Solar Radiation'!M48/4.93</f>
        <v>70.993914807302232</v>
      </c>
      <c r="N49" s="18">
        <f>'Total Solar Radiation'!N48/4.93</f>
        <v>73.427991886409743</v>
      </c>
      <c r="O49" s="18">
        <f>'Total Solar Radiation'!O48/4.93</f>
        <v>75.050709939148078</v>
      </c>
      <c r="P49" s="18">
        <f>'Total Solar Radiation'!P48/4.93</f>
        <v>76.267748478701833</v>
      </c>
      <c r="Q49" s="18">
        <f>'Total Solar Radiation'!Q48/4.93</f>
        <v>76.87626774847871</v>
      </c>
      <c r="R49" s="18">
        <f>'Total Solar Radiation'!R48/4.93</f>
        <v>76.87626774847871</v>
      </c>
      <c r="S49" s="18">
        <f>'Total Solar Radiation'!S48/4.93</f>
        <v>76.267748478701833</v>
      </c>
      <c r="T49" s="18">
        <f>'Total Solar Radiation'!T48/4.93</f>
        <v>75.050709939148078</v>
      </c>
      <c r="U49" s="18">
        <f>'Total Solar Radiation'!U48/4.93</f>
        <v>73.225152129817445</v>
      </c>
      <c r="V49" s="18">
        <f>'Total Solar Radiation'!V48/4.93</f>
        <v>70.993914807302232</v>
      </c>
      <c r="W49" s="18">
        <f>'Total Solar Radiation'!W48/4.93</f>
        <v>68.356997971602439</v>
      </c>
      <c r="X49" s="18">
        <f>'Total Solar Radiation'!X48/4.93</f>
        <v>65.314401622718051</v>
      </c>
      <c r="Y49" s="18">
        <f>'Total Solar Radiation'!Y48/4.93</f>
        <v>61.866125760649091</v>
      </c>
      <c r="Z49" s="18">
        <f>'Total Solar Radiation'!Z48/4.93</f>
        <v>58.215010141987833</v>
      </c>
      <c r="AA49" s="18">
        <f>'Total Solar Radiation'!AA48/4.93</f>
        <v>54.361054766734284</v>
      </c>
      <c r="AB49" s="18">
        <f>'Total Solar Radiation'!AB48/4.93</f>
        <v>50.304259634888439</v>
      </c>
      <c r="AC49" s="18">
        <f>'Total Solar Radiation'!AC48/4.93</f>
        <v>46.04462474645031</v>
      </c>
      <c r="AD49" s="18">
        <f>'Total Solar Radiation'!AD48/4.93</f>
        <v>41.582150101419877</v>
      </c>
      <c r="AE49" s="18">
        <f>'Total Solar Radiation'!AE48/4.93</f>
        <v>36.916835699797161</v>
      </c>
    </row>
    <row r="50" spans="1:31">
      <c r="A50" s="17">
        <v>64</v>
      </c>
      <c r="B50" s="18">
        <f>'Total Solar Radiation'!B49/4.93</f>
        <v>24.949290060851929</v>
      </c>
      <c r="C50" s="18">
        <f>'Total Solar Radiation'!C49/4.93</f>
        <v>30.020283975659233</v>
      </c>
      <c r="D50" s="18">
        <f>'Total Solar Radiation'!D49/4.93</f>
        <v>34.888438133874239</v>
      </c>
      <c r="E50" s="18">
        <f>'Total Solar Radiation'!E49/4.93</f>
        <v>39.756592292089252</v>
      </c>
      <c r="F50" s="18">
        <f>'Total Solar Radiation'!F49/4.93</f>
        <v>44.421906693711968</v>
      </c>
      <c r="G50" s="18">
        <f>'Total Solar Radiation'!G49/4.93</f>
        <v>49.087221095334691</v>
      </c>
      <c r="H50" s="18">
        <f>'Total Solar Radiation'!H49/4.93</f>
        <v>53.549695740365117</v>
      </c>
      <c r="I50" s="18">
        <f>'Total Solar Radiation'!I49/4.93</f>
        <v>57.606490872210955</v>
      </c>
      <c r="J50" s="18">
        <f>'Total Solar Radiation'!J49/4.93</f>
        <v>61.6632860040568</v>
      </c>
      <c r="K50" s="18">
        <f>'Total Solar Radiation'!K49/4.93</f>
        <v>65.111561866125768</v>
      </c>
      <c r="L50" s="18">
        <f>'Total Solar Radiation'!L49/4.93</f>
        <v>68.356997971602439</v>
      </c>
      <c r="M50" s="18">
        <f>'Total Solar Radiation'!M49/4.93</f>
        <v>71.19675456389453</v>
      </c>
      <c r="N50" s="18">
        <f>'Total Solar Radiation'!N49/4.93</f>
        <v>73.630831643002026</v>
      </c>
      <c r="O50" s="18">
        <f>'Total Solar Radiation'!O49/4.93</f>
        <v>75.659229208924955</v>
      </c>
      <c r="P50" s="18">
        <f>'Total Solar Radiation'!P49/4.93</f>
        <v>76.87626774847871</v>
      </c>
      <c r="Q50" s="18">
        <f>'Total Solar Radiation'!Q49/4.93</f>
        <v>77.484787018255588</v>
      </c>
      <c r="R50" s="18">
        <f>'Total Solar Radiation'!R49/4.93</f>
        <v>77.484787018255588</v>
      </c>
      <c r="S50" s="18">
        <f>'Total Solar Radiation'!S49/4.93</f>
        <v>76.87626774847871</v>
      </c>
      <c r="T50" s="18">
        <f>'Total Solar Radiation'!T49/4.93</f>
        <v>75.456389452332658</v>
      </c>
      <c r="U50" s="18">
        <f>'Total Solar Radiation'!U49/4.93</f>
        <v>73.630831643002026</v>
      </c>
      <c r="V50" s="18">
        <f>'Total Solar Radiation'!V49/4.93</f>
        <v>71.19675456389453</v>
      </c>
      <c r="W50" s="18">
        <f>'Total Solar Radiation'!W49/4.93</f>
        <v>68.559837728194736</v>
      </c>
      <c r="X50" s="18">
        <f>'Total Solar Radiation'!X49/4.93</f>
        <v>65.314401622718051</v>
      </c>
      <c r="Y50" s="18">
        <f>'Total Solar Radiation'!Y49/4.93</f>
        <v>61.866125760649091</v>
      </c>
      <c r="Z50" s="18">
        <f>'Total Solar Radiation'!Z49/4.93</f>
        <v>58.012170385395542</v>
      </c>
      <c r="AA50" s="18">
        <f>'Total Solar Radiation'!AA49/4.93</f>
        <v>53.955375253549697</v>
      </c>
      <c r="AB50" s="18">
        <f>'Total Solar Radiation'!AB49/4.93</f>
        <v>49.695740365111561</v>
      </c>
      <c r="AC50" s="18">
        <f>'Total Solar Radiation'!AC49/4.93</f>
        <v>45.233265720081135</v>
      </c>
      <c r="AD50" s="18">
        <f>'Total Solar Radiation'!AD49/4.93</f>
        <v>40.56795131845842</v>
      </c>
      <c r="AE50" s="18">
        <f>'Total Solar Radiation'!AE49/4.93</f>
        <v>35.902636916835704</v>
      </c>
    </row>
    <row r="51" spans="1:31">
      <c r="A51" s="17">
        <v>65</v>
      </c>
      <c r="B51" s="18">
        <f>'Total Solar Radiation'!B50/4.93</f>
        <v>23.732251521298174</v>
      </c>
      <c r="C51" s="18">
        <f>'Total Solar Radiation'!C50/4.93</f>
        <v>28.600405679513187</v>
      </c>
      <c r="D51" s="18">
        <f>'Total Solar Radiation'!D50/4.93</f>
        <v>33.671399594320491</v>
      </c>
      <c r="E51" s="18">
        <f>'Total Solar Radiation'!E50/4.93</f>
        <v>38.742393509127794</v>
      </c>
      <c r="F51" s="18">
        <f>'Total Solar Radiation'!F50/4.93</f>
        <v>43.6105476673428</v>
      </c>
      <c r="G51" s="18">
        <f>'Total Solar Radiation'!G50/4.93</f>
        <v>48.478701825557813</v>
      </c>
      <c r="H51" s="18">
        <f>'Total Solar Radiation'!H50/4.93</f>
        <v>52.941176470588239</v>
      </c>
      <c r="I51" s="18">
        <f>'Total Solar Radiation'!I50/4.93</f>
        <v>57.403651115618665</v>
      </c>
      <c r="J51" s="18">
        <f>'Total Solar Radiation'!J50/4.93</f>
        <v>61.460446247464503</v>
      </c>
      <c r="K51" s="18">
        <f>'Total Solar Radiation'!K50/4.93</f>
        <v>65.111561866125768</v>
      </c>
      <c r="L51" s="18">
        <f>'Total Solar Radiation'!L50/4.93</f>
        <v>68.559837728194736</v>
      </c>
      <c r="M51" s="18">
        <f>'Total Solar Radiation'!M50/4.93</f>
        <v>71.60243407707911</v>
      </c>
      <c r="N51" s="18">
        <f>'Total Solar Radiation'!N50/4.93</f>
        <v>74.03651115618662</v>
      </c>
      <c r="O51" s="18">
        <f>'Total Solar Radiation'!O50/4.93</f>
        <v>76.064908722109536</v>
      </c>
      <c r="P51" s="18">
        <f>'Total Solar Radiation'!P50/4.93</f>
        <v>77.484787018255588</v>
      </c>
      <c r="Q51" s="18">
        <f>'Total Solar Radiation'!Q50/4.93</f>
        <v>78.093306288032466</v>
      </c>
      <c r="R51" s="18">
        <f>'Total Solar Radiation'!R50/4.93</f>
        <v>78.093306288032466</v>
      </c>
      <c r="S51" s="18">
        <f>'Total Solar Radiation'!S50/4.93</f>
        <v>77.484787018255588</v>
      </c>
      <c r="T51" s="18">
        <f>'Total Solar Radiation'!T50/4.93</f>
        <v>76.064908722109536</v>
      </c>
      <c r="U51" s="18">
        <f>'Total Solar Radiation'!U50/4.93</f>
        <v>74.03651115618662</v>
      </c>
      <c r="V51" s="18">
        <f>'Total Solar Radiation'!V50/4.93</f>
        <v>71.60243407707911</v>
      </c>
      <c r="W51" s="18">
        <f>'Total Solar Radiation'!W50/4.93</f>
        <v>68.559837728194736</v>
      </c>
      <c r="X51" s="18">
        <f>'Total Solar Radiation'!X50/4.93</f>
        <v>65.314401622718051</v>
      </c>
      <c r="Y51" s="18">
        <f>'Total Solar Radiation'!Y50/4.93</f>
        <v>61.6632860040568</v>
      </c>
      <c r="Z51" s="18">
        <f>'Total Solar Radiation'!Z50/4.93</f>
        <v>57.606490872210955</v>
      </c>
      <c r="AA51" s="18">
        <f>'Total Solar Radiation'!AA50/4.93</f>
        <v>53.346855983772819</v>
      </c>
      <c r="AB51" s="18">
        <f>'Total Solar Radiation'!AB50/4.93</f>
        <v>49.087221095334691</v>
      </c>
      <c r="AC51" s="18">
        <f>'Total Solar Radiation'!AC50/4.93</f>
        <v>44.421906693711968</v>
      </c>
      <c r="AD51" s="18">
        <f>'Total Solar Radiation'!AD50/4.93</f>
        <v>39.756592292089252</v>
      </c>
      <c r="AE51" s="18">
        <f>'Total Solar Radiation'!AE50/4.93</f>
        <v>34.888438133874239</v>
      </c>
    </row>
    <row r="52" spans="1:31">
      <c r="A52" s="17">
        <v>66</v>
      </c>
      <c r="B52" s="18">
        <f>'Total Solar Radiation'!B51/4.93</f>
        <v>22.312373225152133</v>
      </c>
      <c r="C52" s="18">
        <f>'Total Solar Radiation'!C51/4.93</f>
        <v>27.383367139959432</v>
      </c>
      <c r="D52" s="18">
        <f>'Total Solar Radiation'!D51/4.93</f>
        <v>32.454361054766736</v>
      </c>
      <c r="E52" s="18">
        <f>'Total Solar Radiation'!E51/4.93</f>
        <v>37.728194726166329</v>
      </c>
      <c r="F52" s="18">
        <f>'Total Solar Radiation'!F51/4.93</f>
        <v>42.799188640973632</v>
      </c>
      <c r="G52" s="18">
        <f>'Total Solar Radiation'!G51/4.93</f>
        <v>47.667342799188646</v>
      </c>
      <c r="H52" s="18">
        <f>'Total Solar Radiation'!H51/4.93</f>
        <v>52.332657200811362</v>
      </c>
      <c r="I52" s="18">
        <f>'Total Solar Radiation'!I51/4.93</f>
        <v>56.997971602434077</v>
      </c>
      <c r="J52" s="18">
        <f>'Total Solar Radiation'!J51/4.93</f>
        <v>61.257606490872213</v>
      </c>
      <c r="K52" s="18">
        <f>'Total Solar Radiation'!K51/4.93</f>
        <v>65.111561866125768</v>
      </c>
      <c r="L52" s="18">
        <f>'Total Solar Radiation'!L51/4.93</f>
        <v>68.762677484787019</v>
      </c>
      <c r="M52" s="18">
        <f>'Total Solar Radiation'!M51/4.93</f>
        <v>71.805273833671407</v>
      </c>
      <c r="N52" s="18">
        <f>'Total Solar Radiation'!N51/4.93</f>
        <v>74.4421906693712</v>
      </c>
      <c r="O52" s="18">
        <f>'Total Solar Radiation'!O51/4.93</f>
        <v>76.673427991886413</v>
      </c>
      <c r="P52" s="18">
        <f>'Total Solar Radiation'!P51/4.93</f>
        <v>78.093306288032466</v>
      </c>
      <c r="Q52" s="18">
        <f>'Total Solar Radiation'!Q51/4.93</f>
        <v>78.904665314401626</v>
      </c>
      <c r="R52" s="18">
        <f>'Total Solar Radiation'!R51/4.93</f>
        <v>78.904665314401626</v>
      </c>
      <c r="S52" s="18">
        <f>'Total Solar Radiation'!S51/4.93</f>
        <v>78.093306288032466</v>
      </c>
      <c r="T52" s="18">
        <f>'Total Solar Radiation'!T51/4.93</f>
        <v>76.673427991886413</v>
      </c>
      <c r="U52" s="18">
        <f>'Total Solar Radiation'!U51/4.93</f>
        <v>74.4421906693712</v>
      </c>
      <c r="V52" s="18">
        <f>'Total Solar Radiation'!V51/4.93</f>
        <v>71.805273833671407</v>
      </c>
      <c r="W52" s="18">
        <f>'Total Solar Radiation'!W51/4.93</f>
        <v>68.762677484787019</v>
      </c>
      <c r="X52" s="18">
        <f>'Total Solar Radiation'!X51/4.93</f>
        <v>65.314401622718051</v>
      </c>
      <c r="Y52" s="18">
        <f>'Total Solar Radiation'!Y51/4.93</f>
        <v>61.460446247464503</v>
      </c>
      <c r="Z52" s="18">
        <f>'Total Solar Radiation'!Z51/4.93</f>
        <v>57.200811359026375</v>
      </c>
      <c r="AA52" s="18">
        <f>'Total Solar Radiation'!AA51/4.93</f>
        <v>52.941176470588239</v>
      </c>
      <c r="AB52" s="18">
        <f>'Total Solar Radiation'!AB51/4.93</f>
        <v>48.478701825557813</v>
      </c>
      <c r="AC52" s="18">
        <f>'Total Solar Radiation'!AC51/4.93</f>
        <v>43.6105476673428</v>
      </c>
      <c r="AD52" s="18">
        <f>'Total Solar Radiation'!AD51/4.93</f>
        <v>38.742393509127794</v>
      </c>
      <c r="AE52" s="18">
        <f>'Total Solar Radiation'!AE51/4.93</f>
        <v>33.671399594320491</v>
      </c>
    </row>
    <row r="53" spans="1:31">
      <c r="A53" s="17">
        <v>67</v>
      </c>
      <c r="B53" s="18">
        <f>'Total Solar Radiation'!B52/4.93</f>
        <v>20.689655172413794</v>
      </c>
      <c r="C53" s="18">
        <f>'Total Solar Radiation'!C52/4.93</f>
        <v>25.963488843813391</v>
      </c>
      <c r="D53" s="18">
        <f>'Total Solar Radiation'!D52/4.93</f>
        <v>31.237322515212984</v>
      </c>
      <c r="E53" s="18">
        <f>'Total Solar Radiation'!E52/4.93</f>
        <v>36.713995943204871</v>
      </c>
      <c r="F53" s="18">
        <f>'Total Solar Radiation'!F52/4.93</f>
        <v>41.784989858012175</v>
      </c>
      <c r="G53" s="18">
        <f>'Total Solar Radiation'!G52/4.93</f>
        <v>47.058823529411768</v>
      </c>
      <c r="H53" s="18">
        <f>'Total Solar Radiation'!H52/4.93</f>
        <v>51.926977687626781</v>
      </c>
      <c r="I53" s="18">
        <f>'Total Solar Radiation'!I52/4.93</f>
        <v>56.592292089249497</v>
      </c>
      <c r="J53" s="18">
        <f>'Total Solar Radiation'!J52/4.93</f>
        <v>61.054766734279923</v>
      </c>
      <c r="K53" s="18">
        <f>'Total Solar Radiation'!K52/4.93</f>
        <v>65.111561866125768</v>
      </c>
      <c r="L53" s="18">
        <f>'Total Solar Radiation'!L52/4.93</f>
        <v>68.762677484787019</v>
      </c>
      <c r="M53" s="18">
        <f>'Total Solar Radiation'!M52/4.93</f>
        <v>72.210953346855987</v>
      </c>
      <c r="N53" s="18">
        <f>'Total Solar Radiation'!N52/4.93</f>
        <v>75.050709939148078</v>
      </c>
      <c r="O53" s="18">
        <f>'Total Solar Radiation'!O52/4.93</f>
        <v>77.281947261663291</v>
      </c>
      <c r="P53" s="18">
        <f>'Total Solar Radiation'!P52/4.93</f>
        <v>78.904665314401626</v>
      </c>
      <c r="Q53" s="18">
        <f>'Total Solar Radiation'!Q52/4.93</f>
        <v>79.716024340770801</v>
      </c>
      <c r="R53" s="18">
        <f>'Total Solar Radiation'!R52/4.93</f>
        <v>79.716024340770801</v>
      </c>
      <c r="S53" s="18">
        <f>'Total Solar Radiation'!S52/4.93</f>
        <v>78.904665314401626</v>
      </c>
      <c r="T53" s="18">
        <f>'Total Solar Radiation'!T52/4.93</f>
        <v>77.281947261663291</v>
      </c>
      <c r="U53" s="18">
        <f>'Total Solar Radiation'!U52/4.93</f>
        <v>75.050709939148078</v>
      </c>
      <c r="V53" s="18">
        <f>'Total Solar Radiation'!V52/4.93</f>
        <v>72.210953346855987</v>
      </c>
      <c r="W53" s="18">
        <f>'Total Solar Radiation'!W52/4.93</f>
        <v>68.965517241379317</v>
      </c>
      <c r="X53" s="18">
        <f>'Total Solar Radiation'!X52/4.93</f>
        <v>65.314401622718051</v>
      </c>
      <c r="Y53" s="18">
        <f>'Total Solar Radiation'!Y52/4.93</f>
        <v>61.257606490872213</v>
      </c>
      <c r="Z53" s="18">
        <f>'Total Solar Radiation'!Z52/4.93</f>
        <v>56.997971602434077</v>
      </c>
      <c r="AA53" s="18">
        <f>'Total Solar Radiation'!AA52/4.93</f>
        <v>52.535496957403652</v>
      </c>
      <c r="AB53" s="18">
        <f>'Total Solar Radiation'!AB52/4.93</f>
        <v>47.667342799188646</v>
      </c>
      <c r="AC53" s="18">
        <f>'Total Solar Radiation'!AC52/4.93</f>
        <v>42.799188640973632</v>
      </c>
      <c r="AD53" s="18">
        <f>'Total Solar Radiation'!AD52/4.93</f>
        <v>37.728194726166329</v>
      </c>
      <c r="AE53" s="18">
        <f>'Total Solar Radiation'!AE52/4.93</f>
        <v>32.657200811359026</v>
      </c>
    </row>
    <row r="54" spans="1:31">
      <c r="A54" s="17">
        <v>68</v>
      </c>
      <c r="B54" s="18">
        <f>'Total Solar Radiation'!B53/4.93</f>
        <v>19.269776876267748</v>
      </c>
      <c r="C54" s="18">
        <f>'Total Solar Radiation'!C53/4.93</f>
        <v>24.543610547667345</v>
      </c>
      <c r="D54" s="18">
        <f>'Total Solar Radiation'!D53/4.93</f>
        <v>30.020283975659233</v>
      </c>
      <c r="E54" s="18">
        <f>'Total Solar Radiation'!E53/4.93</f>
        <v>35.496957403651116</v>
      </c>
      <c r="F54" s="18">
        <f>'Total Solar Radiation'!F53/4.93</f>
        <v>40.973630831643007</v>
      </c>
      <c r="G54" s="18">
        <f>'Total Solar Radiation'!G53/4.93</f>
        <v>46.2474645030426</v>
      </c>
      <c r="H54" s="18">
        <f>'Total Solar Radiation'!H53/4.93</f>
        <v>51.318458417849904</v>
      </c>
      <c r="I54" s="18">
        <f>'Total Solar Radiation'!I53/4.93</f>
        <v>56.18661257606491</v>
      </c>
      <c r="J54" s="18">
        <f>'Total Solar Radiation'!J53/4.93</f>
        <v>60.851926977687633</v>
      </c>
      <c r="K54" s="18">
        <f>'Total Solar Radiation'!K53/4.93</f>
        <v>65.111561866125768</v>
      </c>
      <c r="L54" s="18">
        <f>'Total Solar Radiation'!L53/4.93</f>
        <v>68.965517241379317</v>
      </c>
      <c r="M54" s="18">
        <f>'Total Solar Radiation'!M53/4.93</f>
        <v>72.616632860040568</v>
      </c>
      <c r="N54" s="18">
        <f>'Total Solar Radiation'!N53/4.93</f>
        <v>75.659229208924955</v>
      </c>
      <c r="O54" s="18">
        <f>'Total Solar Radiation'!O53/4.93</f>
        <v>78.093306288032466</v>
      </c>
      <c r="P54" s="18">
        <f>'Total Solar Radiation'!P53/4.93</f>
        <v>79.918864097363084</v>
      </c>
      <c r="Q54" s="18">
        <f>'Total Solar Radiation'!Q53/4.93</f>
        <v>80.730223123732259</v>
      </c>
      <c r="R54" s="18">
        <f>'Total Solar Radiation'!R53/4.93</f>
        <v>80.730223123732259</v>
      </c>
      <c r="S54" s="18">
        <f>'Total Solar Radiation'!S53/4.93</f>
        <v>79.918864097363084</v>
      </c>
      <c r="T54" s="18">
        <f>'Total Solar Radiation'!T53/4.93</f>
        <v>78.093306288032466</v>
      </c>
      <c r="U54" s="18">
        <f>'Total Solar Radiation'!U53/4.93</f>
        <v>75.659229208924955</v>
      </c>
      <c r="V54" s="18">
        <f>'Total Solar Radiation'!V53/4.93</f>
        <v>72.616632860040568</v>
      </c>
      <c r="W54" s="18">
        <f>'Total Solar Radiation'!W53/4.93</f>
        <v>69.1683569979716</v>
      </c>
      <c r="X54" s="18">
        <f>'Total Solar Radiation'!X53/4.93</f>
        <v>65.314401622718051</v>
      </c>
      <c r="Y54" s="18">
        <f>'Total Solar Radiation'!Y53/4.93</f>
        <v>61.054766734279923</v>
      </c>
      <c r="Z54" s="18">
        <f>'Total Solar Radiation'!Z53/4.93</f>
        <v>56.592292089249497</v>
      </c>
      <c r="AA54" s="18">
        <f>'Total Solar Radiation'!AA53/4.93</f>
        <v>51.926977687626781</v>
      </c>
      <c r="AB54" s="18">
        <f>'Total Solar Radiation'!AB53/4.93</f>
        <v>47.058823529411768</v>
      </c>
      <c r="AC54" s="18">
        <f>'Total Solar Radiation'!AC53/4.93</f>
        <v>41.784989858012175</v>
      </c>
      <c r="AD54" s="18">
        <f>'Total Solar Radiation'!AD53/4.93</f>
        <v>36.713995943204871</v>
      </c>
      <c r="AE54" s="18">
        <f>'Total Solar Radiation'!AE53/4.93</f>
        <v>31.440162271805274</v>
      </c>
    </row>
    <row r="55" spans="1:31">
      <c r="A55" s="17">
        <v>69</v>
      </c>
      <c r="B55" s="18">
        <f>'Total Solar Radiation'!B54/4.93</f>
        <v>17.647058823529413</v>
      </c>
      <c r="C55" s="18">
        <f>'Total Solar Radiation'!C54/4.93</f>
        <v>23.1237322515213</v>
      </c>
      <c r="D55" s="18">
        <f>'Total Solar Radiation'!D54/4.93</f>
        <v>28.600405679513187</v>
      </c>
      <c r="E55" s="18">
        <f>'Total Solar Radiation'!E54/4.93</f>
        <v>34.279918864097368</v>
      </c>
      <c r="F55" s="18">
        <f>'Total Solar Radiation'!F54/4.93</f>
        <v>39.959432048681542</v>
      </c>
      <c r="G55" s="18">
        <f>'Total Solar Radiation'!G54/4.93</f>
        <v>45.436105476673433</v>
      </c>
      <c r="H55" s="18">
        <f>'Total Solar Radiation'!H54/4.93</f>
        <v>50.709939148073026</v>
      </c>
      <c r="I55" s="18">
        <f>'Total Solar Radiation'!I54/4.93</f>
        <v>55.780933062880329</v>
      </c>
      <c r="J55" s="18">
        <f>'Total Solar Radiation'!J54/4.93</f>
        <v>60.649087221095336</v>
      </c>
      <c r="K55" s="18">
        <f>'Total Solar Radiation'!K54/4.93</f>
        <v>65.111561866125768</v>
      </c>
      <c r="L55" s="18">
        <f>'Total Solar Radiation'!L54/4.93</f>
        <v>69.371196754563897</v>
      </c>
      <c r="M55" s="18">
        <f>'Total Solar Radiation'!M54/4.93</f>
        <v>73.022312373225162</v>
      </c>
      <c r="N55" s="18">
        <f>'Total Solar Radiation'!N54/4.93</f>
        <v>76.267748478701833</v>
      </c>
      <c r="O55" s="18">
        <f>'Total Solar Radiation'!O54/4.93</f>
        <v>79.107505070993923</v>
      </c>
      <c r="P55" s="18">
        <f>'Total Solar Radiation'!P54/4.93</f>
        <v>80.933062880324542</v>
      </c>
      <c r="Q55" s="18">
        <f>'Total Solar Radiation'!Q54/4.93</f>
        <v>81.947261663286014</v>
      </c>
      <c r="R55" s="18">
        <f>'Total Solar Radiation'!R54/4.93</f>
        <v>81.947261663286014</v>
      </c>
      <c r="S55" s="18">
        <f>'Total Solar Radiation'!S54/4.93</f>
        <v>81.135902636916839</v>
      </c>
      <c r="T55" s="18">
        <f>'Total Solar Radiation'!T54/4.93</f>
        <v>79.107505070993923</v>
      </c>
      <c r="U55" s="18">
        <f>'Total Solar Radiation'!U54/4.93</f>
        <v>76.470588235294116</v>
      </c>
      <c r="V55" s="18">
        <f>'Total Solar Radiation'!V54/4.93</f>
        <v>73.225152129817445</v>
      </c>
      <c r="W55" s="18">
        <f>'Total Solar Radiation'!W54/4.93</f>
        <v>69.574036511156194</v>
      </c>
      <c r="X55" s="18">
        <f>'Total Solar Radiation'!X54/4.93</f>
        <v>65.517241379310349</v>
      </c>
      <c r="Y55" s="18">
        <f>'Total Solar Radiation'!Y54/4.93</f>
        <v>61.054766734279923</v>
      </c>
      <c r="Z55" s="18">
        <f>'Total Solar Radiation'!Z54/4.93</f>
        <v>56.389452332657207</v>
      </c>
      <c r="AA55" s="18">
        <f>'Total Solar Radiation'!AA54/4.93</f>
        <v>51.318458417849904</v>
      </c>
      <c r="AB55" s="18">
        <f>'Total Solar Radiation'!AB54/4.93</f>
        <v>46.2474645030426</v>
      </c>
      <c r="AC55" s="18">
        <f>'Total Solar Radiation'!AC54/4.93</f>
        <v>40.973630831643007</v>
      </c>
      <c r="AD55" s="18">
        <f>'Total Solar Radiation'!AD54/4.93</f>
        <v>35.496957403651116</v>
      </c>
      <c r="AE55" s="18">
        <f>'Total Solar Radiation'!AE54/4.93</f>
        <v>30.020283975659233</v>
      </c>
    </row>
    <row r="56" spans="1:31">
      <c r="A56" s="17">
        <v>70</v>
      </c>
      <c r="B56" s="18">
        <f>'Total Solar Radiation'!B55/4.93</f>
        <v>16.024340770791078</v>
      </c>
      <c r="C56" s="18">
        <f>'Total Solar Radiation'!C55/4.93</f>
        <v>21.501014198782961</v>
      </c>
      <c r="D56" s="18">
        <f>'Total Solar Radiation'!D55/4.93</f>
        <v>27.383367139959432</v>
      </c>
      <c r="E56" s="18">
        <f>'Total Solar Radiation'!E55/4.93</f>
        <v>33.062880324543613</v>
      </c>
      <c r="F56" s="18">
        <f>'Total Solar Radiation'!F55/4.93</f>
        <v>38.945233265720084</v>
      </c>
      <c r="G56" s="18">
        <f>'Total Solar Radiation'!G55/4.93</f>
        <v>44.624746450304265</v>
      </c>
      <c r="H56" s="18">
        <f>'Total Solar Radiation'!H55/4.93</f>
        <v>50.101419878296149</v>
      </c>
      <c r="I56" s="18">
        <f>'Total Solar Radiation'!I55/4.93</f>
        <v>55.375253549695742</v>
      </c>
      <c r="J56" s="18">
        <f>'Total Solar Radiation'!J55/4.93</f>
        <v>60.446247464503045</v>
      </c>
      <c r="K56" s="18">
        <f>'Total Solar Radiation'!K55/4.93</f>
        <v>65.111561866125768</v>
      </c>
      <c r="L56" s="18">
        <f>'Total Solar Radiation'!L55/4.93</f>
        <v>69.574036511156194</v>
      </c>
      <c r="M56" s="18">
        <f>'Total Solar Radiation'!M55/4.93</f>
        <v>73.630831643002026</v>
      </c>
      <c r="N56" s="18">
        <f>'Total Solar Radiation'!N55/4.93</f>
        <v>77.281947261663291</v>
      </c>
      <c r="O56" s="18">
        <f>'Total Solar Radiation'!O55/4.93</f>
        <v>80.121703853955381</v>
      </c>
      <c r="P56" s="18">
        <f>'Total Solar Radiation'!P55/4.93</f>
        <v>82.150101419878297</v>
      </c>
      <c r="Q56" s="18">
        <f>'Total Solar Radiation'!Q55/4.93</f>
        <v>83.367139959432052</v>
      </c>
      <c r="R56" s="18">
        <f>'Total Solar Radiation'!R55/4.93</f>
        <v>83.367139959432052</v>
      </c>
      <c r="S56" s="18">
        <f>'Total Solar Radiation'!S55/4.93</f>
        <v>82.352941176470594</v>
      </c>
      <c r="T56" s="18">
        <f>'Total Solar Radiation'!T55/4.93</f>
        <v>80.324543610547678</v>
      </c>
      <c r="U56" s="18">
        <f>'Total Solar Radiation'!U55/4.93</f>
        <v>77.484787018255588</v>
      </c>
      <c r="V56" s="18">
        <f>'Total Solar Radiation'!V55/4.93</f>
        <v>73.833671399594323</v>
      </c>
      <c r="W56" s="18">
        <f>'Total Solar Radiation'!W55/4.93</f>
        <v>69.979716024340775</v>
      </c>
      <c r="X56" s="18">
        <f>'Total Solar Radiation'!X55/4.93</f>
        <v>65.517241379310349</v>
      </c>
      <c r="Y56" s="18">
        <f>'Total Solar Radiation'!Y55/4.93</f>
        <v>60.851926977687633</v>
      </c>
      <c r="Z56" s="18">
        <f>'Total Solar Radiation'!Z55/4.93</f>
        <v>55.98377281947262</v>
      </c>
      <c r="AA56" s="18">
        <f>'Total Solar Radiation'!AA55/4.93</f>
        <v>50.912778904665316</v>
      </c>
      <c r="AB56" s="18">
        <f>'Total Solar Radiation'!AB55/4.93</f>
        <v>45.436105476673433</v>
      </c>
      <c r="AC56" s="18">
        <f>'Total Solar Radiation'!AC55/4.93</f>
        <v>39.959432048681542</v>
      </c>
      <c r="AD56" s="18">
        <f>'Total Solar Radiation'!AD55/4.93</f>
        <v>34.482758620689658</v>
      </c>
      <c r="AE56" s="18">
        <f>'Total Solar Radiation'!AE55/4.93</f>
        <v>28.803245436105477</v>
      </c>
    </row>
    <row r="57" spans="1:31">
      <c r="A57" s="17">
        <v>71</v>
      </c>
      <c r="B57" s="18">
        <f>'Total Solar Radiation'!B56/4.93</f>
        <v>14.401622718052739</v>
      </c>
      <c r="C57" s="18">
        <f>'Total Solar Radiation'!C56/4.93</f>
        <v>20.08113590263692</v>
      </c>
      <c r="D57" s="18">
        <f>'Total Solar Radiation'!D56/4.93</f>
        <v>25.963488843813391</v>
      </c>
      <c r="E57" s="18">
        <f>'Total Solar Radiation'!E56/4.93</f>
        <v>31.845841784989862</v>
      </c>
      <c r="F57" s="18">
        <f>'Total Solar Radiation'!F56/4.93</f>
        <v>37.931034482758626</v>
      </c>
      <c r="G57" s="18">
        <f>'Total Solar Radiation'!G56/4.93</f>
        <v>43.813387423935097</v>
      </c>
      <c r="H57" s="18">
        <f>'Total Solar Radiation'!H56/4.93</f>
        <v>49.492900608519271</v>
      </c>
      <c r="I57" s="18">
        <f>'Total Solar Radiation'!I56/4.93</f>
        <v>54.969574036511162</v>
      </c>
      <c r="J57" s="18">
        <f>'Total Solar Radiation'!J56/4.93</f>
        <v>60.243407707910755</v>
      </c>
      <c r="K57" s="18">
        <f>'Total Solar Radiation'!K56/4.93</f>
        <v>65.314401622718051</v>
      </c>
      <c r="L57" s="18">
        <f>'Total Solar Radiation'!L56/4.93</f>
        <v>69.979716024340775</v>
      </c>
      <c r="M57" s="18">
        <f>'Total Solar Radiation'!M56/4.93</f>
        <v>74.4421906693712</v>
      </c>
      <c r="N57" s="18">
        <f>'Total Solar Radiation'!N56/4.93</f>
        <v>78.296146044624749</v>
      </c>
      <c r="O57" s="18">
        <f>'Total Solar Radiation'!O56/4.93</f>
        <v>81.541582150101419</v>
      </c>
      <c r="P57" s="18">
        <f>'Total Solar Radiation'!P56/4.93</f>
        <v>83.569979716024349</v>
      </c>
      <c r="Q57" s="18">
        <f>'Total Solar Radiation'!Q56/4.93</f>
        <v>84.584178498985807</v>
      </c>
      <c r="R57" s="18">
        <f>'Total Solar Radiation'!R56/4.93</f>
        <v>84.787018255578104</v>
      </c>
      <c r="S57" s="18">
        <f>'Total Solar Radiation'!S56/4.93</f>
        <v>83.772819472616632</v>
      </c>
      <c r="T57" s="18">
        <f>'Total Solar Radiation'!T56/4.93</f>
        <v>81.541582150101419</v>
      </c>
      <c r="U57" s="18">
        <f>'Total Solar Radiation'!U56/4.93</f>
        <v>78.701825557809329</v>
      </c>
      <c r="V57" s="18">
        <f>'Total Solar Radiation'!V56/4.93</f>
        <v>74.847870182555781</v>
      </c>
      <c r="W57" s="18">
        <f>'Total Solar Radiation'!W56/4.93</f>
        <v>70.385395537525355</v>
      </c>
      <c r="X57" s="18">
        <f>'Total Solar Radiation'!X56/4.93</f>
        <v>65.720081135902646</v>
      </c>
      <c r="Y57" s="18">
        <f>'Total Solar Radiation'!Y56/4.93</f>
        <v>60.851926977687633</v>
      </c>
      <c r="Z57" s="18">
        <f>'Total Solar Radiation'!Z56/4.93</f>
        <v>55.578093306288032</v>
      </c>
      <c r="AA57" s="18">
        <f>'Total Solar Radiation'!AA56/4.93</f>
        <v>50.304259634888439</v>
      </c>
      <c r="AB57" s="18">
        <f>'Total Solar Radiation'!AB56/4.93</f>
        <v>44.624746450304265</v>
      </c>
      <c r="AC57" s="18">
        <f>'Total Solar Radiation'!AC56/4.93</f>
        <v>38.945233265720084</v>
      </c>
      <c r="AD57" s="18">
        <f>'Total Solar Radiation'!AD56/4.93</f>
        <v>33.265720081135903</v>
      </c>
      <c r="AE57" s="18">
        <f>'Total Solar Radiation'!AE56/4.93</f>
        <v>27.383367139959432</v>
      </c>
    </row>
    <row r="58" spans="1:31">
      <c r="A58" s="17">
        <v>72</v>
      </c>
      <c r="B58" s="18">
        <f>'Total Solar Radiation'!B57/4.93</f>
        <v>12.778904665314402</v>
      </c>
      <c r="C58" s="18">
        <f>'Total Solar Radiation'!C57/4.93</f>
        <v>18.458417849898581</v>
      </c>
      <c r="D58" s="18">
        <f>'Total Solar Radiation'!D57/4.93</f>
        <v>24.340770791075052</v>
      </c>
      <c r="E58" s="18">
        <f>'Total Solar Radiation'!E57/4.93</f>
        <v>30.628803245436107</v>
      </c>
      <c r="F58" s="18">
        <f>'Total Solar Radiation'!F57/4.93</f>
        <v>36.713995943204871</v>
      </c>
      <c r="G58" s="18">
        <f>'Total Solar Radiation'!G57/4.93</f>
        <v>42.799188640973632</v>
      </c>
      <c r="H58" s="18">
        <f>'Total Solar Radiation'!H57/4.93</f>
        <v>48.884381338742394</v>
      </c>
      <c r="I58" s="18">
        <f>'Total Solar Radiation'!I57/4.93</f>
        <v>54.563894523326574</v>
      </c>
      <c r="J58" s="18">
        <f>'Total Solar Radiation'!J57/4.93</f>
        <v>60.243407707910755</v>
      </c>
      <c r="K58" s="18">
        <f>'Total Solar Radiation'!K57/4.93</f>
        <v>65.517241379310349</v>
      </c>
      <c r="L58" s="18">
        <f>'Total Solar Radiation'!L57/4.93</f>
        <v>70.588235294117652</v>
      </c>
      <c r="M58" s="18">
        <f>'Total Solar Radiation'!M57/4.93</f>
        <v>75.456389452332658</v>
      </c>
      <c r="N58" s="18">
        <f>'Total Solar Radiation'!N57/4.93</f>
        <v>79.513184584178504</v>
      </c>
      <c r="O58" s="18">
        <f>'Total Solar Radiation'!O57/4.93</f>
        <v>82.758620689655174</v>
      </c>
      <c r="P58" s="18">
        <f>'Total Solar Radiation'!P57/4.93</f>
        <v>84.989858012170387</v>
      </c>
      <c r="Q58" s="18">
        <f>'Total Solar Radiation'!Q57/4.93</f>
        <v>86.206896551724142</v>
      </c>
      <c r="R58" s="18">
        <f>'Total Solar Radiation'!R57/4.93</f>
        <v>86.206896551724142</v>
      </c>
      <c r="S58" s="18">
        <f>'Total Solar Radiation'!S57/4.93</f>
        <v>85.192697768762685</v>
      </c>
      <c r="T58" s="18">
        <f>'Total Solar Radiation'!T57/4.93</f>
        <v>82.961460446247472</v>
      </c>
      <c r="U58" s="18">
        <f>'Total Solar Radiation'!U57/4.93</f>
        <v>79.918864097363084</v>
      </c>
      <c r="V58" s="18">
        <f>'Total Solar Radiation'!V57/4.93</f>
        <v>75.862068965517253</v>
      </c>
      <c r="W58" s="18">
        <f>'Total Solar Radiation'!W57/4.93</f>
        <v>71.19675456389453</v>
      </c>
      <c r="X58" s="18">
        <f>'Total Solar Radiation'!X57/4.93</f>
        <v>65.922920892494929</v>
      </c>
      <c r="Y58" s="18">
        <f>'Total Solar Radiation'!Y57/4.93</f>
        <v>60.851926977687633</v>
      </c>
      <c r="Z58" s="18">
        <f>'Total Solar Radiation'!Z57/4.93</f>
        <v>55.375253549695742</v>
      </c>
      <c r="AA58" s="18">
        <f>'Total Solar Radiation'!AA57/4.93</f>
        <v>49.695740365111561</v>
      </c>
      <c r="AB58" s="18">
        <f>'Total Solar Radiation'!AB57/4.93</f>
        <v>44.016227180527387</v>
      </c>
      <c r="AC58" s="18">
        <f>'Total Solar Radiation'!AC57/4.93</f>
        <v>37.931034482758626</v>
      </c>
      <c r="AD58" s="18">
        <f>'Total Solar Radiation'!AD57/4.93</f>
        <v>32.048681541582155</v>
      </c>
      <c r="AE58" s="18">
        <f>'Total Solar Radiation'!AE57/4.93</f>
        <v>25.963488843813391</v>
      </c>
    </row>
    <row r="59" spans="1:31">
      <c r="A59" s="17">
        <v>73</v>
      </c>
      <c r="B59" s="18">
        <f>'Total Solar Radiation'!B58/4.93</f>
        <v>11.156186612576066</v>
      </c>
      <c r="C59" s="18">
        <f>'Total Solar Radiation'!C58/4.93</f>
        <v>16.835699797160245</v>
      </c>
      <c r="D59" s="18">
        <f>'Total Solar Radiation'!D58/4.93</f>
        <v>22.920892494929006</v>
      </c>
      <c r="E59" s="18">
        <f>'Total Solar Radiation'!E58/4.93</f>
        <v>29.208924949290061</v>
      </c>
      <c r="F59" s="18">
        <f>'Total Solar Radiation'!F58/4.93</f>
        <v>35.496957403651116</v>
      </c>
      <c r="G59" s="18">
        <f>'Total Solar Radiation'!G58/4.93</f>
        <v>41.987829614604465</v>
      </c>
      <c r="H59" s="18">
        <f>'Total Solar Radiation'!H58/4.93</f>
        <v>48.073022312373226</v>
      </c>
      <c r="I59" s="18">
        <f>'Total Solar Radiation'!I58/4.93</f>
        <v>54.158215010141994</v>
      </c>
      <c r="J59" s="18">
        <f>'Total Solar Radiation'!J58/4.93</f>
        <v>60.040567951318465</v>
      </c>
      <c r="K59" s="18">
        <f>'Total Solar Radiation'!K58/4.93</f>
        <v>65.720081135902646</v>
      </c>
      <c r="L59" s="18">
        <f>'Total Solar Radiation'!L58/4.93</f>
        <v>71.399594320486813</v>
      </c>
      <c r="M59" s="18">
        <f>'Total Solar Radiation'!M58/4.93</f>
        <v>76.470588235294116</v>
      </c>
      <c r="N59" s="18">
        <f>'Total Solar Radiation'!N58/4.93</f>
        <v>80.933062880324542</v>
      </c>
      <c r="O59" s="18">
        <f>'Total Solar Radiation'!O58/4.93</f>
        <v>84.178498985801227</v>
      </c>
      <c r="P59" s="18">
        <f>'Total Solar Radiation'!P58/4.93</f>
        <v>86.40973630831644</v>
      </c>
      <c r="Q59" s="18">
        <f>'Total Solar Radiation'!Q58/4.93</f>
        <v>87.626774847870195</v>
      </c>
      <c r="R59" s="18">
        <f>'Total Solar Radiation'!R58/4.93</f>
        <v>87.626774847870195</v>
      </c>
      <c r="S59" s="18">
        <f>'Total Solar Radiation'!S58/4.93</f>
        <v>86.612576064908723</v>
      </c>
      <c r="T59" s="18">
        <f>'Total Solar Radiation'!T58/4.93</f>
        <v>84.38133874239351</v>
      </c>
      <c r="U59" s="18">
        <f>'Total Solar Radiation'!U58/4.93</f>
        <v>81.135902636916839</v>
      </c>
      <c r="V59" s="18">
        <f>'Total Solar Radiation'!V58/4.93</f>
        <v>77.079107505070994</v>
      </c>
      <c r="W59" s="18">
        <f>'Total Solar Radiation'!W58/4.93</f>
        <v>72.00811359026369</v>
      </c>
      <c r="X59" s="18">
        <f>'Total Solar Radiation'!X58/4.93</f>
        <v>66.328600405679524</v>
      </c>
      <c r="Y59" s="18">
        <f>'Total Solar Radiation'!Y58/4.93</f>
        <v>60.851926977687633</v>
      </c>
      <c r="Z59" s="18">
        <f>'Total Solar Radiation'!Z58/4.93</f>
        <v>54.969574036511162</v>
      </c>
      <c r="AA59" s="18">
        <f>'Total Solar Radiation'!AA58/4.93</f>
        <v>49.087221095334691</v>
      </c>
      <c r="AB59" s="18">
        <f>'Total Solar Radiation'!AB58/4.93</f>
        <v>43.002028397565923</v>
      </c>
      <c r="AC59" s="18">
        <f>'Total Solar Radiation'!AC58/4.93</f>
        <v>36.916835699797161</v>
      </c>
      <c r="AD59" s="18">
        <f>'Total Solar Radiation'!AD58/4.93</f>
        <v>30.628803245436107</v>
      </c>
      <c r="AE59" s="18">
        <f>'Total Solar Radiation'!AE58/4.93</f>
        <v>24.543610547667345</v>
      </c>
    </row>
    <row r="60" spans="1:31">
      <c r="A60" s="17">
        <v>74</v>
      </c>
      <c r="B60" s="18">
        <f>'Total Solar Radiation'!B59/4.93</f>
        <v>9.5334685598377291</v>
      </c>
      <c r="C60" s="18">
        <f>'Total Solar Radiation'!C59/4.93</f>
        <v>15.212981744421908</v>
      </c>
      <c r="D60" s="18">
        <f>'Total Solar Radiation'!D59/4.93</f>
        <v>21.298174442190671</v>
      </c>
      <c r="E60" s="18">
        <f>'Total Solar Radiation'!E59/4.93</f>
        <v>27.789046653144016</v>
      </c>
      <c r="F60" s="18">
        <f>'Total Solar Radiation'!F59/4.93</f>
        <v>34.279918864097368</v>
      </c>
      <c r="G60" s="18">
        <f>'Total Solar Radiation'!G59/4.93</f>
        <v>40.973630831643007</v>
      </c>
      <c r="H60" s="18">
        <f>'Total Solar Radiation'!H59/4.93</f>
        <v>47.464503042596348</v>
      </c>
      <c r="I60" s="18">
        <f>'Total Solar Radiation'!I59/4.93</f>
        <v>53.955375253549697</v>
      </c>
      <c r="J60" s="18">
        <f>'Total Solar Radiation'!J59/4.93</f>
        <v>60.040567951318465</v>
      </c>
      <c r="K60" s="18">
        <f>'Total Solar Radiation'!K59/4.93</f>
        <v>66.328600405679524</v>
      </c>
      <c r="L60" s="18">
        <f>'Total Solar Radiation'!L59/4.93</f>
        <v>72.413793103448285</v>
      </c>
      <c r="M60" s="18">
        <f>'Total Solar Radiation'!M59/4.93</f>
        <v>77.687626774847871</v>
      </c>
      <c r="N60" s="18">
        <f>'Total Solar Radiation'!N59/4.93</f>
        <v>82.150101419878297</v>
      </c>
      <c r="O60" s="18">
        <f>'Total Solar Radiation'!O59/4.93</f>
        <v>85.598377281947265</v>
      </c>
      <c r="P60" s="18">
        <f>'Total Solar Radiation'!P59/4.93</f>
        <v>87.829614604462478</v>
      </c>
      <c r="Q60" s="18">
        <f>'Total Solar Radiation'!Q59/4.93</f>
        <v>89.046653144016233</v>
      </c>
      <c r="R60" s="18">
        <f>'Total Solar Radiation'!R59/4.93</f>
        <v>89.046653144016233</v>
      </c>
      <c r="S60" s="18">
        <f>'Total Solar Radiation'!S59/4.93</f>
        <v>88.032454361054775</v>
      </c>
      <c r="T60" s="18">
        <f>'Total Solar Radiation'!T59/4.93</f>
        <v>85.801217038539562</v>
      </c>
      <c r="U60" s="18">
        <f>'Total Solar Radiation'!U59/4.93</f>
        <v>82.555780933062891</v>
      </c>
      <c r="V60" s="18">
        <f>'Total Solar Radiation'!V59/4.93</f>
        <v>78.296146044624749</v>
      </c>
      <c r="W60" s="18">
        <f>'Total Solar Radiation'!W59/4.93</f>
        <v>73.022312373225162</v>
      </c>
      <c r="X60" s="18">
        <f>'Total Solar Radiation'!X59/4.93</f>
        <v>67.139959432048684</v>
      </c>
      <c r="Y60" s="18">
        <f>'Total Solar Radiation'!Y59/4.93</f>
        <v>60.851926977687633</v>
      </c>
      <c r="Z60" s="18">
        <f>'Total Solar Radiation'!Z59/4.93</f>
        <v>54.766734279918865</v>
      </c>
      <c r="AA60" s="18">
        <f>'Total Solar Radiation'!AA59/4.93</f>
        <v>48.478701825557813</v>
      </c>
      <c r="AB60" s="18">
        <f>'Total Solar Radiation'!AB59/4.93</f>
        <v>42.190669371196755</v>
      </c>
      <c r="AC60" s="18">
        <f>'Total Solar Radiation'!AC59/4.93</f>
        <v>35.699797160243406</v>
      </c>
      <c r="AD60" s="18">
        <f>'Total Solar Radiation'!AD59/4.93</f>
        <v>29.411764705882355</v>
      </c>
      <c r="AE60" s="18">
        <f>'Total Solar Radiation'!AE59/4.93</f>
        <v>22.920892494929006</v>
      </c>
    </row>
    <row r="61" spans="1:31">
      <c r="A61" s="17">
        <v>75</v>
      </c>
      <c r="B61" s="18">
        <f>'Total Solar Radiation'!B60/4.93</f>
        <v>7.910750507099392</v>
      </c>
      <c r="C61" s="18">
        <f>'Total Solar Radiation'!C60/4.93</f>
        <v>13.387423935091279</v>
      </c>
      <c r="D61" s="18">
        <f>'Total Solar Radiation'!D60/4.93</f>
        <v>19.675456389452332</v>
      </c>
      <c r="E61" s="18">
        <f>'Total Solar Radiation'!E60/4.93</f>
        <v>26.369168356997974</v>
      </c>
      <c r="F61" s="18">
        <f>'Total Solar Radiation'!F60/4.93</f>
        <v>33.062880324543613</v>
      </c>
      <c r="G61" s="18">
        <f>'Total Solar Radiation'!G60/4.93</f>
        <v>39.959432048681542</v>
      </c>
      <c r="H61" s="18">
        <f>'Total Solar Radiation'!H60/4.93</f>
        <v>46.855983772819478</v>
      </c>
      <c r="I61" s="18">
        <f>'Total Solar Radiation'!I60/4.93</f>
        <v>53.549695740365117</v>
      </c>
      <c r="J61" s="18">
        <f>'Total Solar Radiation'!J60/4.93</f>
        <v>60.243407707910755</v>
      </c>
      <c r="K61" s="18">
        <f>'Total Solar Radiation'!K60/4.93</f>
        <v>66.937119675456387</v>
      </c>
      <c r="L61" s="18">
        <f>'Total Solar Radiation'!L60/4.93</f>
        <v>73.427991886409743</v>
      </c>
      <c r="M61" s="18">
        <f>'Total Solar Radiation'!M60/4.93</f>
        <v>79.107505070993923</v>
      </c>
      <c r="N61" s="18">
        <f>'Total Solar Radiation'!N60/4.93</f>
        <v>83.569979716024349</v>
      </c>
      <c r="O61" s="18">
        <f>'Total Solar Radiation'!O60/4.93</f>
        <v>87.018255578093317</v>
      </c>
      <c r="P61" s="18">
        <f>'Total Solar Radiation'!P60/4.93</f>
        <v>89.24949290060853</v>
      </c>
      <c r="Q61" s="18">
        <f>'Total Solar Radiation'!Q60/4.93</f>
        <v>90.263691683569988</v>
      </c>
      <c r="R61" s="18">
        <f>'Total Solar Radiation'!R60/4.93</f>
        <v>90.263691683569988</v>
      </c>
      <c r="S61" s="18">
        <f>'Total Solar Radiation'!S60/4.93</f>
        <v>89.24949290060853</v>
      </c>
      <c r="T61" s="18">
        <f>'Total Solar Radiation'!T60/4.93</f>
        <v>87.2210953346856</v>
      </c>
      <c r="U61" s="18">
        <f>'Total Solar Radiation'!U60/4.93</f>
        <v>83.975659229208929</v>
      </c>
      <c r="V61" s="18">
        <f>'Total Solar Radiation'!V60/4.93</f>
        <v>79.513184584178504</v>
      </c>
      <c r="W61" s="18">
        <f>'Total Solar Radiation'!W60/4.93</f>
        <v>74.03651115618662</v>
      </c>
      <c r="X61" s="18">
        <f>'Total Solar Radiation'!X60/4.93</f>
        <v>67.748478701825562</v>
      </c>
      <c r="Y61" s="18">
        <f>'Total Solar Radiation'!Y60/4.93</f>
        <v>61.054766734279923</v>
      </c>
      <c r="Z61" s="18">
        <f>'Total Solar Radiation'!Z60/4.93</f>
        <v>54.563894523326574</v>
      </c>
      <c r="AA61" s="18">
        <f>'Total Solar Radiation'!AA60/4.93</f>
        <v>47.870182555780936</v>
      </c>
      <c r="AB61" s="18">
        <f>'Total Solar Radiation'!AB60/4.93</f>
        <v>41.379310344827587</v>
      </c>
      <c r="AC61" s="18">
        <f>'Total Solar Radiation'!AC60/4.93</f>
        <v>34.685598377281949</v>
      </c>
      <c r="AD61" s="18">
        <f>'Total Solar Radiation'!AD60/4.93</f>
        <v>27.99188640973631</v>
      </c>
      <c r="AE61" s="18">
        <f>'Total Solar Radiation'!AE60/4.93</f>
        <v>21.501014198782961</v>
      </c>
    </row>
    <row r="62" spans="1:31">
      <c r="A62" s="17">
        <v>76</v>
      </c>
      <c r="B62" s="18">
        <f>'Total Solar Radiation'!B61/4.93</f>
        <v>6.4908722109533477</v>
      </c>
      <c r="C62" s="18">
        <f>'Total Solar Radiation'!C61/4.93</f>
        <v>11.764705882352942</v>
      </c>
      <c r="D62" s="18">
        <f>'Total Solar Radiation'!D61/4.93</f>
        <v>18.052738336713997</v>
      </c>
      <c r="E62" s="18">
        <f>'Total Solar Radiation'!E61/4.93</f>
        <v>24.746450304259636</v>
      </c>
      <c r="F62" s="18">
        <f>'Total Solar Radiation'!F61/4.93</f>
        <v>31.845841784989862</v>
      </c>
      <c r="G62" s="18">
        <f>'Total Solar Radiation'!G61/4.93</f>
        <v>38.945233265720084</v>
      </c>
      <c r="H62" s="18">
        <f>'Total Solar Radiation'!H61/4.93</f>
        <v>46.04462474645031</v>
      </c>
      <c r="I62" s="18">
        <f>'Total Solar Radiation'!I61/4.93</f>
        <v>53.144016227180529</v>
      </c>
      <c r="J62" s="18">
        <f>'Total Solar Radiation'!J61/4.93</f>
        <v>60.446247464503045</v>
      </c>
      <c r="K62" s="18">
        <f>'Total Solar Radiation'!K61/4.93</f>
        <v>67.748478701825562</v>
      </c>
      <c r="L62" s="18">
        <f>'Total Solar Radiation'!L61/4.93</f>
        <v>74.645030425963498</v>
      </c>
      <c r="M62" s="18">
        <f>'Total Solar Radiation'!M61/4.93</f>
        <v>80.324543610547678</v>
      </c>
      <c r="N62" s="18">
        <f>'Total Solar Radiation'!N61/4.93</f>
        <v>84.989858012170387</v>
      </c>
      <c r="O62" s="18">
        <f>'Total Solar Radiation'!O61/4.93</f>
        <v>88.235294117647058</v>
      </c>
      <c r="P62" s="18">
        <f>'Total Solar Radiation'!P61/4.93</f>
        <v>90.466531440162271</v>
      </c>
      <c r="Q62" s="18">
        <f>'Total Solar Radiation'!Q61/4.93</f>
        <v>91.480730223123743</v>
      </c>
      <c r="R62" s="18">
        <f>'Total Solar Radiation'!R61/4.93</f>
        <v>91.480730223123743</v>
      </c>
      <c r="S62" s="18">
        <f>'Total Solar Radiation'!S61/4.93</f>
        <v>90.466531440162271</v>
      </c>
      <c r="T62" s="18">
        <f>'Total Solar Radiation'!T61/4.93</f>
        <v>88.438133874239355</v>
      </c>
      <c r="U62" s="18">
        <f>'Total Solar Radiation'!U61/4.93</f>
        <v>85.192697768762685</v>
      </c>
      <c r="V62" s="18">
        <f>'Total Solar Radiation'!V61/4.93</f>
        <v>80.933062880324542</v>
      </c>
      <c r="W62" s="18">
        <f>'Total Solar Radiation'!W61/4.93</f>
        <v>75.253549695740375</v>
      </c>
      <c r="X62" s="18">
        <f>'Total Solar Radiation'!X61/4.93</f>
        <v>68.762677484787019</v>
      </c>
      <c r="Y62" s="18">
        <f>'Total Solar Radiation'!Y61/4.93</f>
        <v>61.460446247464503</v>
      </c>
      <c r="Z62" s="18">
        <f>'Total Solar Radiation'!Z61/4.93</f>
        <v>54.361054766734284</v>
      </c>
      <c r="AA62" s="18">
        <f>'Total Solar Radiation'!AA61/4.93</f>
        <v>47.261663286004058</v>
      </c>
      <c r="AB62" s="18">
        <f>'Total Solar Radiation'!AB61/4.93</f>
        <v>40.365111561866129</v>
      </c>
      <c r="AC62" s="18">
        <f>'Total Solar Radiation'!AC61/4.93</f>
        <v>33.468559837728193</v>
      </c>
      <c r="AD62" s="18">
        <f>'Total Solar Radiation'!AD61/4.93</f>
        <v>26.572008113590265</v>
      </c>
      <c r="AE62" s="18">
        <f>'Total Solar Radiation'!AE61/4.93</f>
        <v>19.878296146044626</v>
      </c>
    </row>
    <row r="63" spans="1:31">
      <c r="A63" s="17">
        <v>77</v>
      </c>
      <c r="B63" s="18">
        <f>'Total Solar Radiation'!B62/4.93</f>
        <v>5.0709939148073024</v>
      </c>
      <c r="C63" s="18">
        <f>'Total Solar Radiation'!C62/4.93</f>
        <v>9.939148073022313</v>
      </c>
      <c r="D63" s="18">
        <f>'Total Solar Radiation'!D62/4.93</f>
        <v>16.227180527383368</v>
      </c>
      <c r="E63" s="18">
        <f>'Total Solar Radiation'!E62/4.93</f>
        <v>23.1237322515213</v>
      </c>
      <c r="F63" s="18">
        <f>'Total Solar Radiation'!F62/4.93</f>
        <v>30.425963488843816</v>
      </c>
      <c r="G63" s="18">
        <f>'Total Solar Radiation'!G62/4.93</f>
        <v>37.931034482758626</v>
      </c>
      <c r="H63" s="18">
        <f>'Total Solar Radiation'!H62/4.93</f>
        <v>45.436105476673433</v>
      </c>
      <c r="I63" s="18">
        <f>'Total Solar Radiation'!I62/4.93</f>
        <v>52.941176470588239</v>
      </c>
      <c r="J63" s="18">
        <f>'Total Solar Radiation'!J62/4.93</f>
        <v>60.851926977687633</v>
      </c>
      <c r="K63" s="18">
        <f>'Total Solar Radiation'!K62/4.93</f>
        <v>68.762677484787019</v>
      </c>
      <c r="L63" s="18">
        <f>'Total Solar Radiation'!L62/4.93</f>
        <v>75.862068965517253</v>
      </c>
      <c r="M63" s="18">
        <f>'Total Solar Radiation'!M62/4.93</f>
        <v>81.541582150101419</v>
      </c>
      <c r="N63" s="18">
        <f>'Total Solar Radiation'!N62/4.93</f>
        <v>86.206896551724142</v>
      </c>
      <c r="O63" s="18">
        <f>'Total Solar Radiation'!O62/4.93</f>
        <v>89.452332657200813</v>
      </c>
      <c r="P63" s="18">
        <f>'Total Solar Radiation'!P62/4.93</f>
        <v>91.683569979716026</v>
      </c>
      <c r="Q63" s="18">
        <f>'Total Solar Radiation'!Q62/4.93</f>
        <v>92.697768762677484</v>
      </c>
      <c r="R63" s="18">
        <f>'Total Solar Radiation'!R62/4.93</f>
        <v>92.697768762677484</v>
      </c>
      <c r="S63" s="18">
        <f>'Total Solar Radiation'!S62/4.93</f>
        <v>91.683569979716026</v>
      </c>
      <c r="T63" s="18">
        <f>'Total Solar Radiation'!T62/4.93</f>
        <v>89.65517241379311</v>
      </c>
      <c r="U63" s="18">
        <f>'Total Solar Radiation'!U62/4.93</f>
        <v>86.40973630831644</v>
      </c>
      <c r="V63" s="18">
        <f>'Total Solar Radiation'!V62/4.93</f>
        <v>82.150101419878297</v>
      </c>
      <c r="W63" s="18">
        <f>'Total Solar Radiation'!W62/4.93</f>
        <v>76.470588235294116</v>
      </c>
      <c r="X63" s="18">
        <f>'Total Solar Radiation'!X62/4.93</f>
        <v>69.776876267748477</v>
      </c>
      <c r="Y63" s="18">
        <f>'Total Solar Radiation'!Y62/4.93</f>
        <v>62.068965517241381</v>
      </c>
      <c r="Z63" s="18">
        <f>'Total Solar Radiation'!Z62/4.93</f>
        <v>54.361054766734284</v>
      </c>
      <c r="AA63" s="18">
        <f>'Total Solar Radiation'!AA62/4.93</f>
        <v>46.855983772819478</v>
      </c>
      <c r="AB63" s="18">
        <f>'Total Solar Radiation'!AB62/4.93</f>
        <v>39.350912778904664</v>
      </c>
      <c r="AC63" s="18">
        <f>'Total Solar Radiation'!AC62/4.93</f>
        <v>32.048681541582155</v>
      </c>
      <c r="AD63" s="18">
        <f>'Total Solar Radiation'!AD62/4.93</f>
        <v>24.949290060851929</v>
      </c>
      <c r="AE63" s="18">
        <f>'Total Solar Radiation'!AE62/4.93</f>
        <v>18.255578093306291</v>
      </c>
    </row>
    <row r="64" spans="1:31">
      <c r="A64" s="17">
        <v>78</v>
      </c>
      <c r="B64" s="18">
        <f>'Total Solar Radiation'!B63/4.93</f>
        <v>3.6511156186612577</v>
      </c>
      <c r="C64" s="18">
        <f>'Total Solar Radiation'!C63/4.93</f>
        <v>8.3164300202839758</v>
      </c>
      <c r="D64" s="18">
        <f>'Total Solar Radiation'!D63/4.93</f>
        <v>14.401622718052739</v>
      </c>
      <c r="E64" s="18">
        <f>'Total Solar Radiation'!E63/4.93</f>
        <v>21.501014198782961</v>
      </c>
      <c r="F64" s="18">
        <f>'Total Solar Radiation'!F63/4.93</f>
        <v>29.006085192697771</v>
      </c>
      <c r="G64" s="18">
        <f>'Total Solar Radiation'!G63/4.93</f>
        <v>36.916835699797161</v>
      </c>
      <c r="H64" s="18">
        <f>'Total Solar Radiation'!H63/4.93</f>
        <v>44.827586206896555</v>
      </c>
      <c r="I64" s="18">
        <f>'Total Solar Radiation'!I63/4.93</f>
        <v>52.941176470588239</v>
      </c>
      <c r="J64" s="18">
        <f>'Total Solar Radiation'!J63/4.93</f>
        <v>61.460446247464503</v>
      </c>
      <c r="K64" s="18">
        <f>'Total Solar Radiation'!K63/4.93</f>
        <v>69.776876267748477</v>
      </c>
      <c r="L64" s="18">
        <f>'Total Solar Radiation'!L63/4.93</f>
        <v>76.87626774847871</v>
      </c>
      <c r="M64" s="18">
        <f>'Total Solar Radiation'!M63/4.93</f>
        <v>82.758620689655174</v>
      </c>
      <c r="N64" s="18">
        <f>'Total Solar Radiation'!N63/4.93</f>
        <v>87.423935091277897</v>
      </c>
      <c r="O64" s="18">
        <f>'Total Solar Radiation'!O63/4.93</f>
        <v>90.669371196754568</v>
      </c>
      <c r="P64" s="18">
        <f>'Total Solar Radiation'!P63/4.93</f>
        <v>92.697768762677484</v>
      </c>
      <c r="Q64" s="18">
        <f>'Total Solar Radiation'!Q63/4.93</f>
        <v>93.914807302231239</v>
      </c>
      <c r="R64" s="18">
        <f>'Total Solar Radiation'!R63/4.93</f>
        <v>93.914807302231239</v>
      </c>
      <c r="S64" s="18">
        <f>'Total Solar Radiation'!S63/4.93</f>
        <v>92.900608519269781</v>
      </c>
      <c r="T64" s="18">
        <f>'Total Solar Radiation'!T63/4.93</f>
        <v>90.872210953346865</v>
      </c>
      <c r="U64" s="18">
        <f>'Total Solar Radiation'!U63/4.93</f>
        <v>87.626774847870195</v>
      </c>
      <c r="V64" s="18">
        <f>'Total Solar Radiation'!V63/4.93</f>
        <v>83.367139959432052</v>
      </c>
      <c r="W64" s="18">
        <f>'Total Solar Radiation'!W63/4.93</f>
        <v>77.687626774847871</v>
      </c>
      <c r="X64" s="18">
        <f>'Total Solar Radiation'!X63/4.93</f>
        <v>70.791075050709949</v>
      </c>
      <c r="Y64" s="18">
        <f>'Total Solar Radiation'!Y63/4.93</f>
        <v>62.880324543610548</v>
      </c>
      <c r="Z64" s="18">
        <f>'Total Solar Radiation'!Z63/4.93</f>
        <v>54.563894523326574</v>
      </c>
      <c r="AA64" s="18">
        <f>'Total Solar Radiation'!AA63/4.93</f>
        <v>46.2474645030426</v>
      </c>
      <c r="AB64" s="18">
        <f>'Total Solar Radiation'!AB63/4.93</f>
        <v>38.539553752535497</v>
      </c>
      <c r="AC64" s="18">
        <f>'Total Solar Radiation'!AC63/4.93</f>
        <v>30.8316430020284</v>
      </c>
      <c r="AD64" s="18">
        <f>'Total Solar Radiation'!AD63/4.93</f>
        <v>23.529411764705884</v>
      </c>
      <c r="AE64" s="18">
        <f>'Total Solar Radiation'!AE63/4.93</f>
        <v>16.430020283975661</v>
      </c>
    </row>
    <row r="65" spans="1:31">
      <c r="A65" s="17">
        <v>79</v>
      </c>
      <c r="B65" s="18">
        <f>'Total Solar Radiation'!B64/4.93</f>
        <v>2.4340770791075053</v>
      </c>
      <c r="C65" s="18">
        <f>'Total Solar Radiation'!C64/4.93</f>
        <v>6.6937119675456396</v>
      </c>
      <c r="D65" s="18">
        <f>'Total Solar Radiation'!D64/4.93</f>
        <v>12.778904665314402</v>
      </c>
      <c r="E65" s="18">
        <f>'Total Solar Radiation'!E64/4.93</f>
        <v>19.878296146044626</v>
      </c>
      <c r="F65" s="18">
        <f>'Total Solar Radiation'!F64/4.93</f>
        <v>27.586206896551726</v>
      </c>
      <c r="G65" s="18">
        <f>'Total Solar Radiation'!G64/4.93</f>
        <v>35.699797160243406</v>
      </c>
      <c r="H65" s="18">
        <f>'Total Solar Radiation'!H64/4.93</f>
        <v>44.219066937119678</v>
      </c>
      <c r="I65" s="18">
        <f>'Total Solar Radiation'!I64/4.93</f>
        <v>53.144016227180529</v>
      </c>
      <c r="J65" s="18">
        <f>'Total Solar Radiation'!J64/4.93</f>
        <v>62.271805273833678</v>
      </c>
      <c r="K65" s="18">
        <f>'Total Solar Radiation'!K64/4.93</f>
        <v>70.791075050709949</v>
      </c>
      <c r="L65" s="18">
        <f>'Total Solar Radiation'!L64/4.93</f>
        <v>78.093306288032466</v>
      </c>
      <c r="M65" s="18">
        <f>'Total Solar Radiation'!M64/4.93</f>
        <v>83.975659229208929</v>
      </c>
      <c r="N65" s="18">
        <f>'Total Solar Radiation'!N64/4.93</f>
        <v>88.438133874239355</v>
      </c>
      <c r="O65" s="18">
        <f>'Total Solar Radiation'!O64/4.93</f>
        <v>91.683569979716026</v>
      </c>
      <c r="P65" s="18">
        <f>'Total Solar Radiation'!P64/4.93</f>
        <v>93.711967545638956</v>
      </c>
      <c r="Q65" s="18">
        <f>'Total Solar Radiation'!Q64/4.93</f>
        <v>94.726166328600414</v>
      </c>
      <c r="R65" s="18">
        <f>'Total Solar Radiation'!R64/4.93</f>
        <v>94.929006085192697</v>
      </c>
      <c r="S65" s="18">
        <f>'Total Solar Radiation'!S64/4.93</f>
        <v>93.914807302231239</v>
      </c>
      <c r="T65" s="18">
        <f>'Total Solar Radiation'!T64/4.93</f>
        <v>91.886409736308323</v>
      </c>
      <c r="U65" s="18">
        <f>'Total Solar Radiation'!U64/4.93</f>
        <v>88.640973630831652</v>
      </c>
      <c r="V65" s="18">
        <f>'Total Solar Radiation'!V64/4.93</f>
        <v>84.38133874239351</v>
      </c>
      <c r="W65" s="18">
        <f>'Total Solar Radiation'!W64/4.93</f>
        <v>78.904665314401626</v>
      </c>
      <c r="X65" s="18">
        <f>'Total Solar Radiation'!X64/4.93</f>
        <v>72.00811359026369</v>
      </c>
      <c r="Y65" s="18">
        <f>'Total Solar Radiation'!Y64/4.93</f>
        <v>63.691683569979723</v>
      </c>
      <c r="Z65" s="18">
        <f>'Total Solar Radiation'!Z64/4.93</f>
        <v>54.766734279918865</v>
      </c>
      <c r="AA65" s="18">
        <f>'Total Solar Radiation'!AA64/4.93</f>
        <v>45.841784989858013</v>
      </c>
      <c r="AB65" s="18">
        <f>'Total Solar Radiation'!AB64/4.93</f>
        <v>37.525354969574039</v>
      </c>
      <c r="AC65" s="18">
        <f>'Total Solar Radiation'!AC64/4.93</f>
        <v>29.614604462474645</v>
      </c>
      <c r="AD65" s="18">
        <f>'Total Solar Radiation'!AD64/4.93</f>
        <v>21.906693711967549</v>
      </c>
      <c r="AE65" s="18">
        <f>'Total Solar Radiation'!AE64/4.93</f>
        <v>14.807302231237323</v>
      </c>
    </row>
    <row r="66" spans="1:31">
      <c r="A66" s="17">
        <v>80</v>
      </c>
      <c r="B66" s="18">
        <f>'Total Solar Radiation'!B65/4.93</f>
        <v>1.6227180527383369</v>
      </c>
      <c r="C66" s="18">
        <f>'Total Solar Radiation'!C65/4.93</f>
        <v>5.2738336713995944</v>
      </c>
      <c r="D66" s="18">
        <f>'Total Solar Radiation'!D65/4.93</f>
        <v>10.953346855983774</v>
      </c>
      <c r="E66" s="18">
        <f>'Total Solar Radiation'!E65/4.93</f>
        <v>18.052738336713997</v>
      </c>
      <c r="F66" s="18">
        <f>'Total Solar Radiation'!F65/4.93</f>
        <v>25.963488843813391</v>
      </c>
      <c r="G66" s="18">
        <f>'Total Solar Radiation'!G65/4.93</f>
        <v>34.685598377281949</v>
      </c>
      <c r="H66" s="18">
        <f>'Total Solar Radiation'!H65/4.93</f>
        <v>43.6105476673428</v>
      </c>
      <c r="I66" s="18">
        <f>'Total Solar Radiation'!I65/4.93</f>
        <v>53.346855983772819</v>
      </c>
      <c r="J66" s="18">
        <f>'Total Solar Radiation'!J65/4.93</f>
        <v>63.083164300202846</v>
      </c>
      <c r="K66" s="18">
        <f>'Total Solar Radiation'!K65/4.93</f>
        <v>72.00811359026369</v>
      </c>
      <c r="L66" s="18">
        <f>'Total Solar Radiation'!L65/4.93</f>
        <v>79.310344827586206</v>
      </c>
      <c r="M66" s="18">
        <f>'Total Solar Radiation'!M65/4.93</f>
        <v>84.989858012170387</v>
      </c>
      <c r="N66" s="18">
        <f>'Total Solar Radiation'!N65/4.93</f>
        <v>89.452332657200813</v>
      </c>
      <c r="O66" s="18">
        <f>'Total Solar Radiation'!O65/4.93</f>
        <v>92.697768762677484</v>
      </c>
      <c r="P66" s="18">
        <f>'Total Solar Radiation'!P65/4.93</f>
        <v>94.726166328600414</v>
      </c>
      <c r="Q66" s="18">
        <f>'Total Solar Radiation'!Q65/4.93</f>
        <v>95.740365111561871</v>
      </c>
      <c r="R66" s="18">
        <f>'Total Solar Radiation'!R65/4.93</f>
        <v>95.740365111561871</v>
      </c>
      <c r="S66" s="18">
        <f>'Total Solar Radiation'!S65/4.93</f>
        <v>94.726166328600414</v>
      </c>
      <c r="T66" s="18">
        <f>'Total Solar Radiation'!T65/4.93</f>
        <v>92.697768762677484</v>
      </c>
      <c r="U66" s="18">
        <f>'Total Solar Radiation'!U65/4.93</f>
        <v>89.65517241379311</v>
      </c>
      <c r="V66" s="18">
        <f>'Total Solar Radiation'!V65/4.93</f>
        <v>85.395537525354968</v>
      </c>
      <c r="W66" s="18">
        <f>'Total Solar Radiation'!W65/4.93</f>
        <v>79.918864097363084</v>
      </c>
      <c r="X66" s="18">
        <f>'Total Solar Radiation'!X65/4.93</f>
        <v>73.022312373225162</v>
      </c>
      <c r="Y66" s="18">
        <f>'Total Solar Radiation'!Y65/4.93</f>
        <v>64.705882352941174</v>
      </c>
      <c r="Z66" s="18">
        <f>'Total Solar Radiation'!Z65/4.93</f>
        <v>55.375253549695742</v>
      </c>
      <c r="AA66" s="18">
        <f>'Total Solar Radiation'!AA65/4.93</f>
        <v>45.638945233265723</v>
      </c>
      <c r="AB66" s="18">
        <f>'Total Solar Radiation'!AB65/4.93</f>
        <v>36.511156186612581</v>
      </c>
      <c r="AC66" s="18">
        <f>'Total Solar Radiation'!AC65/4.93</f>
        <v>28.194726166328604</v>
      </c>
      <c r="AD66" s="18">
        <f>'Total Solar Radiation'!AD65/4.93</f>
        <v>20.08113590263692</v>
      </c>
      <c r="AE66" s="18">
        <f>'Total Solar Radiation'!AE65/4.93</f>
        <v>12.981744421906695</v>
      </c>
    </row>
    <row r="67" spans="1:31">
      <c r="A67" s="17">
        <v>81</v>
      </c>
      <c r="B67" s="18">
        <f>'Total Solar Radiation'!B66/4.93</f>
        <v>0.81135902636916846</v>
      </c>
      <c r="C67" s="18">
        <f>'Total Solar Radiation'!C66/4.93</f>
        <v>3.85395537525355</v>
      </c>
      <c r="D67" s="18">
        <f>'Total Solar Radiation'!D66/4.93</f>
        <v>9.1277890466531453</v>
      </c>
      <c r="E67" s="18">
        <f>'Total Solar Radiation'!E66/4.93</f>
        <v>16.227180527383368</v>
      </c>
      <c r="F67" s="18">
        <f>'Total Solar Radiation'!F66/4.93</f>
        <v>24.543610547667345</v>
      </c>
      <c r="G67" s="18">
        <f>'Total Solar Radiation'!G66/4.93</f>
        <v>33.468559837728193</v>
      </c>
      <c r="H67" s="18">
        <f>'Total Solar Radiation'!H66/4.93</f>
        <v>43.40770791075051</v>
      </c>
      <c r="I67" s="18">
        <f>'Total Solar Radiation'!I66/4.93</f>
        <v>53.955375253549697</v>
      </c>
      <c r="J67" s="18">
        <f>'Total Solar Radiation'!J66/4.93</f>
        <v>64.097363083164311</v>
      </c>
      <c r="K67" s="18">
        <f>'Total Solar Radiation'!K66/4.93</f>
        <v>73.022312373225162</v>
      </c>
      <c r="L67" s="18">
        <f>'Total Solar Radiation'!L66/4.93</f>
        <v>80.324543610547678</v>
      </c>
      <c r="M67" s="18">
        <f>'Total Solar Radiation'!M66/4.93</f>
        <v>86.004056795131845</v>
      </c>
      <c r="N67" s="18">
        <f>'Total Solar Radiation'!N66/4.93</f>
        <v>90.466531440162271</v>
      </c>
      <c r="O67" s="18">
        <f>'Total Solar Radiation'!O66/4.93</f>
        <v>93.509127789046659</v>
      </c>
      <c r="P67" s="18">
        <f>'Total Solar Radiation'!P66/4.93</f>
        <v>95.537525354969574</v>
      </c>
      <c r="Q67" s="18">
        <f>'Total Solar Radiation'!Q66/4.93</f>
        <v>96.551724137931046</v>
      </c>
      <c r="R67" s="18">
        <f>'Total Solar Radiation'!R66/4.93</f>
        <v>96.551724137931046</v>
      </c>
      <c r="S67" s="18">
        <f>'Total Solar Radiation'!S66/4.93</f>
        <v>95.537525354969574</v>
      </c>
      <c r="T67" s="18">
        <f>'Total Solar Radiation'!T66/4.93</f>
        <v>93.711967545638956</v>
      </c>
      <c r="U67" s="18">
        <f>'Total Solar Radiation'!U66/4.93</f>
        <v>90.669371196754568</v>
      </c>
      <c r="V67" s="18">
        <f>'Total Solar Radiation'!V66/4.93</f>
        <v>86.40973630831644</v>
      </c>
      <c r="W67" s="18">
        <f>'Total Solar Radiation'!W66/4.93</f>
        <v>80.933062880324542</v>
      </c>
      <c r="X67" s="18">
        <f>'Total Solar Radiation'!X66/4.93</f>
        <v>74.03651115618662</v>
      </c>
      <c r="Y67" s="18">
        <f>'Total Solar Radiation'!Y66/4.93</f>
        <v>65.720081135902646</v>
      </c>
      <c r="Z67" s="18">
        <f>'Total Solar Radiation'!Z66/4.93</f>
        <v>55.98377281947262</v>
      </c>
      <c r="AA67" s="18">
        <f>'Total Solar Radiation'!AA66/4.93</f>
        <v>45.638945233265723</v>
      </c>
      <c r="AB67" s="18">
        <f>'Total Solar Radiation'!AB66/4.93</f>
        <v>35.699797160243406</v>
      </c>
      <c r="AC67" s="18">
        <f>'Total Solar Radiation'!AC66/4.93</f>
        <v>26.774847870182558</v>
      </c>
      <c r="AD67" s="18">
        <f>'Total Solar Radiation'!AD66/4.93</f>
        <v>18.458417849898581</v>
      </c>
      <c r="AE67" s="18">
        <f>'Total Solar Radiation'!AE66/4.93</f>
        <v>11.156186612576066</v>
      </c>
    </row>
    <row r="68" spans="1:31">
      <c r="A68" s="17">
        <v>82</v>
      </c>
      <c r="B68" s="18">
        <f>'Total Solar Radiation'!B67/4.93</f>
        <v>0.40567951318458423</v>
      </c>
      <c r="C68" s="18">
        <f>'Total Solar Radiation'!C67/4.93</f>
        <v>2.6369168356997972</v>
      </c>
      <c r="D68" s="18">
        <f>'Total Solar Radiation'!D67/4.93</f>
        <v>7.5050709939148081</v>
      </c>
      <c r="E68" s="18">
        <f>'Total Solar Radiation'!E67/4.93</f>
        <v>14.401622718052739</v>
      </c>
      <c r="F68" s="18">
        <f>'Total Solar Radiation'!F67/4.93</f>
        <v>22.920892494929006</v>
      </c>
      <c r="G68" s="18">
        <f>'Total Solar Radiation'!G67/4.93</f>
        <v>32.454361054766736</v>
      </c>
      <c r="H68" s="18">
        <f>'Total Solar Radiation'!H67/4.93</f>
        <v>43.20486815415822</v>
      </c>
      <c r="I68" s="18">
        <f>'Total Solar Radiation'!I67/4.93</f>
        <v>54.563894523326574</v>
      </c>
      <c r="J68" s="18">
        <f>'Total Solar Radiation'!J67/4.93</f>
        <v>64.908722109533471</v>
      </c>
      <c r="K68" s="18">
        <f>'Total Solar Radiation'!K67/4.93</f>
        <v>73.833671399594323</v>
      </c>
      <c r="L68" s="18">
        <f>'Total Solar Radiation'!L67/4.93</f>
        <v>81.135902636916839</v>
      </c>
      <c r="M68" s="18">
        <f>'Total Solar Radiation'!M67/4.93</f>
        <v>86.81541582150102</v>
      </c>
      <c r="N68" s="18">
        <f>'Total Solar Radiation'!N67/4.93</f>
        <v>91.277890466531446</v>
      </c>
      <c r="O68" s="18">
        <f>'Total Solar Radiation'!O67/4.93</f>
        <v>94.320486815415833</v>
      </c>
      <c r="P68" s="18">
        <f>'Total Solar Radiation'!P67/4.93</f>
        <v>96.348884381338749</v>
      </c>
      <c r="Q68" s="18">
        <f>'Total Solar Radiation'!Q67/4.93</f>
        <v>97.363083164300207</v>
      </c>
      <c r="R68" s="18">
        <f>'Total Solar Radiation'!R67/4.93</f>
        <v>97.363083164300207</v>
      </c>
      <c r="S68" s="18">
        <f>'Total Solar Radiation'!S67/4.93</f>
        <v>96.348884381338749</v>
      </c>
      <c r="T68" s="18">
        <f>'Total Solar Radiation'!T67/4.93</f>
        <v>94.320486815415833</v>
      </c>
      <c r="U68" s="18">
        <f>'Total Solar Radiation'!U67/4.93</f>
        <v>91.480730223123743</v>
      </c>
      <c r="V68" s="18">
        <f>'Total Solar Radiation'!V67/4.93</f>
        <v>87.2210953346856</v>
      </c>
      <c r="W68" s="18">
        <f>'Total Solar Radiation'!W67/4.93</f>
        <v>81.947261663286014</v>
      </c>
      <c r="X68" s="18">
        <f>'Total Solar Radiation'!X67/4.93</f>
        <v>75.050709939148078</v>
      </c>
      <c r="Y68" s="18">
        <f>'Total Solar Radiation'!Y67/4.93</f>
        <v>66.531440162271807</v>
      </c>
      <c r="Z68" s="18">
        <f>'Total Solar Radiation'!Z67/4.93</f>
        <v>56.592292089249497</v>
      </c>
      <c r="AA68" s="18">
        <f>'Total Solar Radiation'!AA67/4.93</f>
        <v>45.638945233265723</v>
      </c>
      <c r="AB68" s="18">
        <f>'Total Solar Radiation'!AB67/4.93</f>
        <v>34.888438133874239</v>
      </c>
      <c r="AC68" s="18">
        <f>'Total Solar Radiation'!AC67/4.93</f>
        <v>25.354969574036513</v>
      </c>
      <c r="AD68" s="18">
        <f>'Total Solar Radiation'!AD67/4.93</f>
        <v>16.632860040567952</v>
      </c>
      <c r="AE68" s="18">
        <f>'Total Solar Radiation'!AE67/4.93</f>
        <v>9.3306288032454372</v>
      </c>
    </row>
    <row r="69" spans="1:31">
      <c r="A69" s="17">
        <v>83</v>
      </c>
      <c r="B69" s="18">
        <f>'Total Solar Radiation'!B68/4.93</f>
        <v>0</v>
      </c>
      <c r="C69" s="18">
        <f>'Total Solar Radiation'!C68/4.93</f>
        <v>1.6227180527383369</v>
      </c>
      <c r="D69" s="18">
        <f>'Total Solar Radiation'!D68/4.93</f>
        <v>5.6795131845841791</v>
      </c>
      <c r="E69" s="18">
        <f>'Total Solar Radiation'!E68/4.93</f>
        <v>12.57606490872211</v>
      </c>
      <c r="F69" s="18">
        <f>'Total Solar Radiation'!F68/4.93</f>
        <v>21.298174442190671</v>
      </c>
      <c r="G69" s="18">
        <f>'Total Solar Radiation'!G68/4.93</f>
        <v>31.643002028397568</v>
      </c>
      <c r="H69" s="18">
        <f>'Total Solar Radiation'!H68/4.93</f>
        <v>43.20486815415822</v>
      </c>
      <c r="I69" s="18">
        <f>'Total Solar Radiation'!I68/4.93</f>
        <v>55.172413793103452</v>
      </c>
      <c r="J69" s="18">
        <f>'Total Solar Radiation'!J68/4.93</f>
        <v>65.922920892494929</v>
      </c>
      <c r="K69" s="18">
        <f>'Total Solar Radiation'!K68/4.93</f>
        <v>74.847870182555781</v>
      </c>
      <c r="L69" s="18">
        <f>'Total Solar Radiation'!L68/4.93</f>
        <v>81.947261663286014</v>
      </c>
      <c r="M69" s="18">
        <f>'Total Solar Radiation'!M68/4.93</f>
        <v>87.626774847870195</v>
      </c>
      <c r="N69" s="18">
        <f>'Total Solar Radiation'!N68/4.93</f>
        <v>91.886409736308323</v>
      </c>
      <c r="O69" s="18">
        <f>'Total Solar Radiation'!O68/4.93</f>
        <v>94.929006085192697</v>
      </c>
      <c r="P69" s="18">
        <f>'Total Solar Radiation'!P68/4.93</f>
        <v>96.957403651115627</v>
      </c>
      <c r="Q69" s="18">
        <f>'Total Solar Radiation'!Q68/4.93</f>
        <v>97.971602434077084</v>
      </c>
      <c r="R69" s="18">
        <f>'Total Solar Radiation'!R68/4.93</f>
        <v>97.971602434077084</v>
      </c>
      <c r="S69" s="18">
        <f>'Total Solar Radiation'!S68/4.93</f>
        <v>96.957403651115627</v>
      </c>
      <c r="T69" s="18">
        <f>'Total Solar Radiation'!T68/4.93</f>
        <v>95.131845841784994</v>
      </c>
      <c r="U69" s="18">
        <f>'Total Solar Radiation'!U68/4.93</f>
        <v>92.08924949290062</v>
      </c>
      <c r="V69" s="18">
        <f>'Total Solar Radiation'!V68/4.93</f>
        <v>88.032454361054775</v>
      </c>
      <c r="W69" s="18">
        <f>'Total Solar Radiation'!W68/4.93</f>
        <v>82.555780933062891</v>
      </c>
      <c r="X69" s="18">
        <f>'Total Solar Radiation'!X68/4.93</f>
        <v>75.862068965517253</v>
      </c>
      <c r="Y69" s="18">
        <f>'Total Solar Radiation'!Y68/4.93</f>
        <v>67.342799188640981</v>
      </c>
      <c r="Z69" s="18">
        <f>'Total Solar Radiation'!Z68/4.93</f>
        <v>57.403651115618665</v>
      </c>
      <c r="AA69" s="18">
        <f>'Total Solar Radiation'!AA68/4.93</f>
        <v>45.841784989858013</v>
      </c>
      <c r="AB69" s="18">
        <f>'Total Solar Radiation'!AB68/4.93</f>
        <v>34.279918864097368</v>
      </c>
      <c r="AC69" s="18">
        <f>'Total Solar Radiation'!AC68/4.93</f>
        <v>23.732251521298174</v>
      </c>
      <c r="AD69" s="18">
        <f>'Total Solar Radiation'!AD68/4.93</f>
        <v>14.807302231237323</v>
      </c>
      <c r="AE69" s="18">
        <f>'Total Solar Radiation'!AE68/4.93</f>
        <v>7.5050709939148081</v>
      </c>
    </row>
    <row r="70" spans="1:31">
      <c r="A70" s="17">
        <v>84</v>
      </c>
      <c r="B70" s="18">
        <f>'Total Solar Radiation'!B69/4.93</f>
        <v>0</v>
      </c>
      <c r="C70" s="18">
        <f>'Total Solar Radiation'!C69/4.93</f>
        <v>0.81135902636916846</v>
      </c>
      <c r="D70" s="18">
        <f>'Total Solar Radiation'!D69/4.93</f>
        <v>4.2596348884381339</v>
      </c>
      <c r="E70" s="18">
        <f>'Total Solar Radiation'!E69/4.93</f>
        <v>10.750507099391481</v>
      </c>
      <c r="F70" s="18">
        <f>'Total Solar Radiation'!F69/4.93</f>
        <v>19.675456389452332</v>
      </c>
      <c r="G70" s="18">
        <f>'Total Solar Radiation'!G69/4.93</f>
        <v>30.8316430020284</v>
      </c>
      <c r="H70" s="18">
        <f>'Total Solar Radiation'!H69/4.93</f>
        <v>43.40770791075051</v>
      </c>
      <c r="I70" s="18">
        <f>'Total Solar Radiation'!I69/4.93</f>
        <v>55.780933062880329</v>
      </c>
      <c r="J70" s="18">
        <f>'Total Solar Radiation'!J69/4.93</f>
        <v>66.531440162271807</v>
      </c>
      <c r="K70" s="18">
        <f>'Total Solar Radiation'!K69/4.93</f>
        <v>75.456389452332658</v>
      </c>
      <c r="L70" s="18">
        <f>'Total Solar Radiation'!L69/4.93</f>
        <v>82.758620689655174</v>
      </c>
      <c r="M70" s="18">
        <f>'Total Solar Radiation'!M69/4.93</f>
        <v>88.235294117647058</v>
      </c>
      <c r="N70" s="18">
        <f>'Total Solar Radiation'!N69/4.93</f>
        <v>92.494929006085201</v>
      </c>
      <c r="O70" s="18">
        <f>'Total Solar Radiation'!O69/4.93</f>
        <v>95.537525354969574</v>
      </c>
      <c r="P70" s="18">
        <f>'Total Solar Radiation'!P69/4.93</f>
        <v>97.565922920892504</v>
      </c>
      <c r="Q70" s="18">
        <f>'Total Solar Radiation'!Q69/4.93</f>
        <v>98.377281947261665</v>
      </c>
      <c r="R70" s="18">
        <f>'Total Solar Radiation'!R69/4.93</f>
        <v>98.377281947261665</v>
      </c>
      <c r="S70" s="18">
        <f>'Total Solar Radiation'!S69/4.93</f>
        <v>97.565922920892504</v>
      </c>
      <c r="T70" s="18">
        <f>'Total Solar Radiation'!T69/4.93</f>
        <v>95.537525354969574</v>
      </c>
      <c r="U70" s="18">
        <f>'Total Solar Radiation'!U69/4.93</f>
        <v>92.697768762677484</v>
      </c>
      <c r="V70" s="18">
        <f>'Total Solar Radiation'!V69/4.93</f>
        <v>88.640973630831652</v>
      </c>
      <c r="W70" s="18">
        <f>'Total Solar Radiation'!W69/4.93</f>
        <v>83.367139959432052</v>
      </c>
      <c r="X70" s="18">
        <f>'Total Solar Radiation'!X69/4.93</f>
        <v>76.673427991886413</v>
      </c>
      <c r="Y70" s="18">
        <f>'Total Solar Radiation'!Y69/4.93</f>
        <v>68.154158215010142</v>
      </c>
      <c r="Z70" s="18">
        <f>'Total Solar Radiation'!Z69/4.93</f>
        <v>58.012170385395542</v>
      </c>
      <c r="AA70" s="18">
        <f>'Total Solar Radiation'!AA69/4.93</f>
        <v>46.2474645030426</v>
      </c>
      <c r="AB70" s="18">
        <f>'Total Solar Radiation'!AB69/4.93</f>
        <v>33.874239350912781</v>
      </c>
      <c r="AC70" s="18">
        <f>'Total Solar Radiation'!AC69/4.93</f>
        <v>22.515212981744423</v>
      </c>
      <c r="AD70" s="18">
        <f>'Total Solar Radiation'!AD69/4.93</f>
        <v>13.184584178498987</v>
      </c>
      <c r="AE70" s="18">
        <f>'Total Solar Radiation'!AE69/4.93</f>
        <v>5.882352941176471</v>
      </c>
    </row>
    <row r="71" spans="1:31">
      <c r="A71" s="17">
        <v>85</v>
      </c>
      <c r="B71" s="18">
        <f>'Total Solar Radiation'!B70/4.93</f>
        <v>0</v>
      </c>
      <c r="C71" s="18">
        <f>'Total Solar Radiation'!C70/4.93</f>
        <v>0.40567951318458423</v>
      </c>
      <c r="D71" s="18">
        <f>'Total Solar Radiation'!D70/4.93</f>
        <v>2.8397565922920895</v>
      </c>
      <c r="E71" s="18">
        <f>'Total Solar Radiation'!E70/4.93</f>
        <v>8.9249492900608516</v>
      </c>
      <c r="F71" s="18">
        <f>'Total Solar Radiation'!F70/4.93</f>
        <v>18.255578093306291</v>
      </c>
      <c r="G71" s="18">
        <f>'Total Solar Radiation'!G70/4.93</f>
        <v>30.425963488843816</v>
      </c>
      <c r="H71" s="18">
        <f>'Total Solar Radiation'!H70/4.93</f>
        <v>43.813387423935097</v>
      </c>
      <c r="I71" s="18">
        <f>'Total Solar Radiation'!I70/4.93</f>
        <v>56.389452332657207</v>
      </c>
      <c r="J71" s="18">
        <f>'Total Solar Radiation'!J70/4.93</f>
        <v>67.342799188640981</v>
      </c>
      <c r="K71" s="18">
        <f>'Total Solar Radiation'!K70/4.93</f>
        <v>76.267748478701833</v>
      </c>
      <c r="L71" s="18">
        <f>'Total Solar Radiation'!L70/4.93</f>
        <v>83.367139959432052</v>
      </c>
      <c r="M71" s="18">
        <f>'Total Solar Radiation'!M70/4.93</f>
        <v>88.843813387423936</v>
      </c>
      <c r="N71" s="18">
        <f>'Total Solar Radiation'!N70/4.93</f>
        <v>93.103448275862078</v>
      </c>
      <c r="O71" s="18">
        <f>'Total Solar Radiation'!O70/4.93</f>
        <v>95.943204868154169</v>
      </c>
      <c r="P71" s="18">
        <f>'Total Solar Radiation'!P70/4.93</f>
        <v>97.971602434077084</v>
      </c>
      <c r="Q71" s="18">
        <f>'Total Solar Radiation'!Q70/4.93</f>
        <v>98.985801217038542</v>
      </c>
      <c r="R71" s="18">
        <f>'Total Solar Radiation'!R70/4.93</f>
        <v>98.985801217038542</v>
      </c>
      <c r="S71" s="18">
        <f>'Total Solar Radiation'!S70/4.93</f>
        <v>97.971602434077084</v>
      </c>
      <c r="T71" s="18">
        <f>'Total Solar Radiation'!T70/4.93</f>
        <v>96.146044624746452</v>
      </c>
      <c r="U71" s="18">
        <f>'Total Solar Radiation'!U70/4.93</f>
        <v>93.306288032454361</v>
      </c>
      <c r="V71" s="18">
        <f>'Total Solar Radiation'!V70/4.93</f>
        <v>89.24949290060853</v>
      </c>
      <c r="W71" s="18">
        <f>'Total Solar Radiation'!W70/4.93</f>
        <v>83.975659229208929</v>
      </c>
      <c r="X71" s="18">
        <f>'Total Solar Radiation'!X70/4.93</f>
        <v>77.281947261663291</v>
      </c>
      <c r="Y71" s="18">
        <f>'Total Solar Radiation'!Y70/4.93</f>
        <v>68.965517241379317</v>
      </c>
      <c r="Z71" s="18">
        <f>'Total Solar Radiation'!Z70/4.93</f>
        <v>58.62068965517242</v>
      </c>
      <c r="AA71" s="18">
        <f>'Total Solar Radiation'!AA70/4.93</f>
        <v>46.653144016227181</v>
      </c>
      <c r="AB71" s="18">
        <f>'Total Solar Radiation'!AB70/4.93</f>
        <v>33.671399594320491</v>
      </c>
      <c r="AC71" s="18">
        <f>'Total Solar Radiation'!AC70/4.93</f>
        <v>21.095334685598377</v>
      </c>
      <c r="AD71" s="18">
        <f>'Total Solar Radiation'!AD70/4.93</f>
        <v>11.359026369168358</v>
      </c>
      <c r="AE71" s="18">
        <f>'Total Solar Radiation'!AE70/4.93</f>
        <v>4.4624746450304258</v>
      </c>
    </row>
    <row r="72" spans="1:31">
      <c r="A72" s="17">
        <v>86</v>
      </c>
      <c r="B72" s="18">
        <f>'Total Solar Radiation'!B71/4.93</f>
        <v>0</v>
      </c>
      <c r="C72" s="18">
        <f>'Total Solar Radiation'!C71/4.93</f>
        <v>0</v>
      </c>
      <c r="D72" s="18">
        <f>'Total Solar Radiation'!D71/4.93</f>
        <v>1.8255578093306288</v>
      </c>
      <c r="E72" s="18">
        <f>'Total Solar Radiation'!E71/4.93</f>
        <v>7.0993914807302234</v>
      </c>
      <c r="F72" s="18">
        <f>'Total Solar Radiation'!F71/4.93</f>
        <v>16.835699797160245</v>
      </c>
      <c r="G72" s="18">
        <f>'Total Solar Radiation'!G71/4.93</f>
        <v>30.020283975659233</v>
      </c>
      <c r="H72" s="18">
        <f>'Total Solar Radiation'!H71/4.93</f>
        <v>44.016227180527387</v>
      </c>
      <c r="I72" s="18">
        <f>'Total Solar Radiation'!I71/4.93</f>
        <v>56.997971602434077</v>
      </c>
      <c r="J72" s="18">
        <f>'Total Solar Radiation'!J71/4.93</f>
        <v>67.951318458417859</v>
      </c>
      <c r="K72" s="18">
        <f>'Total Solar Radiation'!K71/4.93</f>
        <v>76.673427991886413</v>
      </c>
      <c r="L72" s="18">
        <f>'Total Solar Radiation'!L71/4.93</f>
        <v>83.772819472616632</v>
      </c>
      <c r="M72" s="18">
        <f>'Total Solar Radiation'!M71/4.93</f>
        <v>89.24949290060853</v>
      </c>
      <c r="N72" s="18">
        <f>'Total Solar Radiation'!N71/4.93</f>
        <v>93.509127789046659</v>
      </c>
      <c r="O72" s="18">
        <f>'Total Solar Radiation'!O71/4.93</f>
        <v>96.348884381338749</v>
      </c>
      <c r="P72" s="18">
        <f>'Total Solar Radiation'!P71/4.93</f>
        <v>98.377281947261665</v>
      </c>
      <c r="Q72" s="18">
        <f>'Total Solar Radiation'!Q71/4.93</f>
        <v>99.391480730223122</v>
      </c>
      <c r="R72" s="18">
        <f>'Total Solar Radiation'!R71/4.93</f>
        <v>99.391480730223122</v>
      </c>
      <c r="S72" s="18">
        <f>'Total Solar Radiation'!S71/4.93</f>
        <v>98.377281947261665</v>
      </c>
      <c r="T72" s="18">
        <f>'Total Solar Radiation'!T71/4.93</f>
        <v>96.551724137931046</v>
      </c>
      <c r="U72" s="18">
        <f>'Total Solar Radiation'!U71/4.93</f>
        <v>93.711967545638956</v>
      </c>
      <c r="V72" s="18">
        <f>'Total Solar Radiation'!V71/4.93</f>
        <v>89.65517241379311</v>
      </c>
      <c r="W72" s="18">
        <f>'Total Solar Radiation'!W71/4.93</f>
        <v>84.38133874239351</v>
      </c>
      <c r="X72" s="18">
        <f>'Total Solar Radiation'!X71/4.93</f>
        <v>77.687626774847871</v>
      </c>
      <c r="Y72" s="18">
        <f>'Total Solar Radiation'!Y71/4.93</f>
        <v>69.371196754563897</v>
      </c>
      <c r="Z72" s="18">
        <f>'Total Solar Radiation'!Z71/4.93</f>
        <v>59.22920892494929</v>
      </c>
      <c r="AA72" s="18">
        <f>'Total Solar Radiation'!AA71/4.93</f>
        <v>47.058823529411768</v>
      </c>
      <c r="AB72" s="18">
        <f>'Total Solar Radiation'!AB71/4.93</f>
        <v>33.468559837728193</v>
      </c>
      <c r="AC72" s="18">
        <f>'Total Solar Radiation'!AC71/4.93</f>
        <v>20.28397565922921</v>
      </c>
      <c r="AD72" s="18">
        <f>'Total Solar Radiation'!AD71/4.93</f>
        <v>9.5334685598377291</v>
      </c>
      <c r="AE72" s="18">
        <f>'Total Solar Radiation'!AE71/4.93</f>
        <v>3.0425963488843815</v>
      </c>
    </row>
    <row r="73" spans="1:31">
      <c r="A73" s="17">
        <v>87</v>
      </c>
      <c r="B73" s="18">
        <f>'Total Solar Radiation'!B72/4.93</f>
        <v>0</v>
      </c>
      <c r="C73" s="18">
        <f>'Total Solar Radiation'!C72/4.93</f>
        <v>0</v>
      </c>
      <c r="D73" s="18">
        <f>'Total Solar Radiation'!D72/4.93</f>
        <v>1.0141987829614605</v>
      </c>
      <c r="E73" s="18">
        <f>'Total Solar Radiation'!E72/4.93</f>
        <v>5.6795131845841791</v>
      </c>
      <c r="F73" s="18">
        <f>'Total Solar Radiation'!F72/4.93</f>
        <v>15.821501014198784</v>
      </c>
      <c r="G73" s="18">
        <f>'Total Solar Radiation'!G72/4.93</f>
        <v>29.817444219066939</v>
      </c>
      <c r="H73" s="18">
        <f>'Total Solar Radiation'!H72/4.93</f>
        <v>44.421906693711968</v>
      </c>
      <c r="I73" s="18">
        <f>'Total Solar Radiation'!I72/4.93</f>
        <v>57.403651115618665</v>
      </c>
      <c r="J73" s="18">
        <f>'Total Solar Radiation'!J72/4.93</f>
        <v>68.356997971602439</v>
      </c>
      <c r="K73" s="18">
        <f>'Total Solar Radiation'!K72/4.93</f>
        <v>77.079107505070994</v>
      </c>
      <c r="L73" s="18">
        <f>'Total Solar Radiation'!L72/4.93</f>
        <v>84.178498985801227</v>
      </c>
      <c r="M73" s="18">
        <f>'Total Solar Radiation'!M72/4.93</f>
        <v>89.65517241379311</v>
      </c>
      <c r="N73" s="18">
        <f>'Total Solar Radiation'!N72/4.93</f>
        <v>93.711967545638956</v>
      </c>
      <c r="O73" s="18">
        <f>'Total Solar Radiation'!O72/4.93</f>
        <v>96.754563894523329</v>
      </c>
      <c r="P73" s="18">
        <f>'Total Solar Radiation'!P72/4.93</f>
        <v>98.580121703853962</v>
      </c>
      <c r="Q73" s="18">
        <f>'Total Solar Radiation'!Q72/4.93</f>
        <v>99.59432048681542</v>
      </c>
      <c r="R73" s="18">
        <f>'Total Solar Radiation'!R72/4.93</f>
        <v>99.59432048681542</v>
      </c>
      <c r="S73" s="18">
        <f>'Total Solar Radiation'!S72/4.93</f>
        <v>98.580121703853962</v>
      </c>
      <c r="T73" s="18">
        <f>'Total Solar Radiation'!T72/4.93</f>
        <v>96.754563894523329</v>
      </c>
      <c r="U73" s="18">
        <f>'Total Solar Radiation'!U72/4.93</f>
        <v>93.914807302231239</v>
      </c>
      <c r="V73" s="18">
        <f>'Total Solar Radiation'!V72/4.93</f>
        <v>90.060851926977691</v>
      </c>
      <c r="W73" s="18">
        <f>'Total Solar Radiation'!W72/4.93</f>
        <v>84.787018255578104</v>
      </c>
      <c r="X73" s="18">
        <f>'Total Solar Radiation'!X72/4.93</f>
        <v>78.093306288032466</v>
      </c>
      <c r="Y73" s="18">
        <f>'Total Solar Radiation'!Y72/4.93</f>
        <v>69.776876267748477</v>
      </c>
      <c r="Z73" s="18">
        <f>'Total Solar Radiation'!Z72/4.93</f>
        <v>59.634888438133878</v>
      </c>
      <c r="AA73" s="18">
        <f>'Total Solar Radiation'!AA72/4.93</f>
        <v>47.464503042596348</v>
      </c>
      <c r="AB73" s="18">
        <f>'Total Solar Radiation'!AB72/4.93</f>
        <v>33.468559837728193</v>
      </c>
      <c r="AC73" s="18">
        <f>'Total Solar Radiation'!AC72/4.93</f>
        <v>19.472616632860042</v>
      </c>
      <c r="AD73" s="18">
        <f>'Total Solar Radiation'!AD72/4.93</f>
        <v>8.1135902636916839</v>
      </c>
      <c r="AE73" s="18">
        <f>'Total Solar Radiation'!AE72/4.93</f>
        <v>1.8255578093306288</v>
      </c>
    </row>
    <row r="74" spans="1:31">
      <c r="A74" s="17">
        <v>88</v>
      </c>
      <c r="B74" s="18">
        <f>'Total Solar Radiation'!B73/4.93</f>
        <v>0</v>
      </c>
      <c r="C74" s="18">
        <f>'Total Solar Radiation'!C73/4.93</f>
        <v>0</v>
      </c>
      <c r="D74" s="18">
        <f>'Total Solar Radiation'!D73/4.93</f>
        <v>0.40567951318458423</v>
      </c>
      <c r="E74" s="18">
        <f>'Total Solar Radiation'!E73/4.93</f>
        <v>4.2596348884381339</v>
      </c>
      <c r="F74" s="18">
        <f>'Total Solar Radiation'!F73/4.93</f>
        <v>15.010141987829616</v>
      </c>
      <c r="G74" s="18">
        <f>'Total Solar Radiation'!G73/4.93</f>
        <v>29.614604462474645</v>
      </c>
      <c r="H74" s="18">
        <f>'Total Solar Radiation'!H73/4.93</f>
        <v>44.624746450304265</v>
      </c>
      <c r="I74" s="18">
        <f>'Total Solar Radiation'!I73/4.93</f>
        <v>57.809330628803252</v>
      </c>
      <c r="J74" s="18">
        <f>'Total Solar Radiation'!J73/4.93</f>
        <v>68.559837728194736</v>
      </c>
      <c r="K74" s="18">
        <f>'Total Solar Radiation'!K73/4.93</f>
        <v>77.484787018255588</v>
      </c>
      <c r="L74" s="18">
        <f>'Total Solar Radiation'!L73/4.93</f>
        <v>84.38133874239351</v>
      </c>
      <c r="M74" s="18">
        <f>'Total Solar Radiation'!M73/4.93</f>
        <v>89.858012170385408</v>
      </c>
      <c r="N74" s="18">
        <f>'Total Solar Radiation'!N73/4.93</f>
        <v>94.117647058823536</v>
      </c>
      <c r="O74" s="18">
        <f>'Total Solar Radiation'!O73/4.93</f>
        <v>96.957403651115627</v>
      </c>
      <c r="P74" s="18">
        <f>'Total Solar Radiation'!P73/4.93</f>
        <v>98.782961460446259</v>
      </c>
      <c r="Q74" s="18">
        <f>'Total Solar Radiation'!Q73/4.93</f>
        <v>99.797160243407717</v>
      </c>
      <c r="R74" s="18">
        <f>'Total Solar Radiation'!R73/4.93</f>
        <v>99.797160243407717</v>
      </c>
      <c r="S74" s="18">
        <f>'Total Solar Radiation'!S73/4.93</f>
        <v>98.782961460446259</v>
      </c>
      <c r="T74" s="18">
        <f>'Total Solar Radiation'!T73/4.93</f>
        <v>96.957403651115627</v>
      </c>
      <c r="U74" s="18">
        <f>'Total Solar Radiation'!U73/4.93</f>
        <v>94.117647058823536</v>
      </c>
      <c r="V74" s="18">
        <f>'Total Solar Radiation'!V73/4.93</f>
        <v>90.263691683569988</v>
      </c>
      <c r="W74" s="18">
        <f>'Total Solar Radiation'!W73/4.93</f>
        <v>84.989858012170387</v>
      </c>
      <c r="X74" s="18">
        <f>'Total Solar Radiation'!X73/4.93</f>
        <v>78.498985801217046</v>
      </c>
      <c r="Y74" s="18">
        <f>'Total Solar Radiation'!Y73/4.93</f>
        <v>70.182555780933072</v>
      </c>
      <c r="Z74" s="18">
        <f>'Total Solar Radiation'!Z73/4.93</f>
        <v>60.040567951318465</v>
      </c>
      <c r="AA74" s="18">
        <f>'Total Solar Radiation'!AA73/4.93</f>
        <v>47.667342799188646</v>
      </c>
      <c r="AB74" s="18">
        <f>'Total Solar Radiation'!AB73/4.93</f>
        <v>33.671399594320491</v>
      </c>
      <c r="AC74" s="18">
        <f>'Total Solar Radiation'!AC73/4.93</f>
        <v>18.864097363083165</v>
      </c>
      <c r="AD74" s="18">
        <f>'Total Solar Radiation'!AD73/4.93</f>
        <v>6.8965517241379315</v>
      </c>
      <c r="AE74" s="18">
        <f>'Total Solar Radiation'!AE73/4.93</f>
        <v>1.0141987829614605</v>
      </c>
    </row>
    <row r="75" spans="1:31">
      <c r="A75" s="17">
        <v>89</v>
      </c>
      <c r="B75" s="18">
        <f>'Total Solar Radiation'!B74/4.93</f>
        <v>0</v>
      </c>
      <c r="C75" s="18">
        <f>'Total Solar Radiation'!C74/4.93</f>
        <v>0</v>
      </c>
      <c r="D75" s="18">
        <f>'Total Solar Radiation'!D74/4.93</f>
        <v>0</v>
      </c>
      <c r="E75" s="18">
        <f>'Total Solar Radiation'!E74/4.93</f>
        <v>3.6511156186612577</v>
      </c>
      <c r="F75" s="18">
        <f>'Total Solar Radiation'!F74/4.93</f>
        <v>14.401622718052739</v>
      </c>
      <c r="G75" s="18">
        <f>'Total Solar Radiation'!G74/4.93</f>
        <v>29.614604462474645</v>
      </c>
      <c r="H75" s="18">
        <f>'Total Solar Radiation'!H74/4.93</f>
        <v>44.827586206896555</v>
      </c>
      <c r="I75" s="18">
        <f>'Total Solar Radiation'!I74/4.93</f>
        <v>58.012170385395542</v>
      </c>
      <c r="J75" s="18">
        <f>'Total Solar Radiation'!J74/4.93</f>
        <v>68.762677484787019</v>
      </c>
      <c r="K75" s="18">
        <f>'Total Solar Radiation'!K74/4.93</f>
        <v>77.687626774847871</v>
      </c>
      <c r="L75" s="18">
        <f>'Total Solar Radiation'!L74/4.93</f>
        <v>84.584178498985807</v>
      </c>
      <c r="M75" s="18">
        <f>'Total Solar Radiation'!M74/4.93</f>
        <v>90.060851926977691</v>
      </c>
      <c r="N75" s="18">
        <f>'Total Solar Radiation'!N74/4.93</f>
        <v>94.117647058823536</v>
      </c>
      <c r="O75" s="18">
        <f>'Total Solar Radiation'!O74/4.93</f>
        <v>97.16024340770791</v>
      </c>
      <c r="P75" s="18">
        <f>'Total Solar Radiation'!P74/4.93</f>
        <v>98.985801217038542</v>
      </c>
      <c r="Q75" s="18">
        <f>'Total Solar Radiation'!Q74/4.93</f>
        <v>100</v>
      </c>
      <c r="R75" s="18">
        <f>'Total Solar Radiation'!R74/4.93</f>
        <v>100</v>
      </c>
      <c r="S75" s="18">
        <f>'Total Solar Radiation'!S74/4.93</f>
        <v>98.985801217038542</v>
      </c>
      <c r="T75" s="18">
        <f>'Total Solar Radiation'!T74/4.93</f>
        <v>97.16024340770791</v>
      </c>
      <c r="U75" s="18">
        <f>'Total Solar Radiation'!U74/4.93</f>
        <v>94.320486815415833</v>
      </c>
      <c r="V75" s="18">
        <f>'Total Solar Radiation'!V74/4.93</f>
        <v>90.466531440162271</v>
      </c>
      <c r="W75" s="18">
        <f>'Total Solar Radiation'!W74/4.93</f>
        <v>85.192697768762685</v>
      </c>
      <c r="X75" s="18">
        <f>'Total Solar Radiation'!X74/4.93</f>
        <v>78.701825557809329</v>
      </c>
      <c r="Y75" s="18">
        <f>'Total Solar Radiation'!Y74/4.93</f>
        <v>70.385395537525355</v>
      </c>
      <c r="Z75" s="18">
        <f>'Total Solar Radiation'!Z74/4.93</f>
        <v>60.243407707910755</v>
      </c>
      <c r="AA75" s="18">
        <f>'Total Solar Radiation'!AA74/4.93</f>
        <v>47.870182555780936</v>
      </c>
      <c r="AB75" s="18">
        <f>'Total Solar Radiation'!AB74/4.93</f>
        <v>33.671399594320491</v>
      </c>
      <c r="AC75" s="18">
        <f>'Total Solar Radiation'!AC74/4.93</f>
        <v>18.458417849898581</v>
      </c>
      <c r="AD75" s="18">
        <f>'Total Solar Radiation'!AD74/4.93</f>
        <v>6.0851926977687629</v>
      </c>
      <c r="AE75" s="18">
        <f>'Total Solar Radiation'!AE74/4.93</f>
        <v>0.40567951318458423</v>
      </c>
    </row>
  </sheetData>
  <mergeCells count="3">
    <mergeCell ref="B14:AE14"/>
    <mergeCell ref="B13:AE13"/>
    <mergeCell ref="B12:A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SCE Calc 0,0</vt:lpstr>
      <vt:lpstr>Summary For Docx</vt:lpstr>
      <vt:lpstr>SCE Calc 10,10 </vt:lpstr>
      <vt:lpstr>Weekly SCE - Raw</vt:lpstr>
      <vt:lpstr>Weekly SCE </vt:lpstr>
      <vt:lpstr>AdjustedSCE</vt:lpstr>
      <vt:lpstr>Land Area</vt:lpstr>
      <vt:lpstr>Total Solar Radiation</vt:lpstr>
      <vt:lpstr>Effective Solar Radiation</vt:lpstr>
      <vt:lpstr>Historical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dcterms:created xsi:type="dcterms:W3CDTF">2016-02-21T19:48:38Z</dcterms:created>
  <dcterms:modified xsi:type="dcterms:W3CDTF">2016-09-17T18:43:52Z</dcterms:modified>
</cp:coreProperties>
</file>